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tables/table9.xml" ContentType="application/vnd.openxmlformats-officedocument.spreadsheetml.tab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tables/table10.xml" ContentType="application/vnd.openxmlformats-officedocument.spreadsheetml.tab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harts/chart9.xml" ContentType="application/vnd.openxmlformats-officedocument.drawingml.chart+xml"/>
  <Override PartName="/xl/drawings/drawing9.xml" ContentType="application/vnd.openxmlformats-officedocument.drawingml.chartshapes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ml.chartshapes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turmine\OneDrive - UNICEF\CP AoR\Website\Starter Pack Update\"/>
    </mc:Choice>
  </mc:AlternateContent>
  <xr:revisionPtr revIDLastSave="1" documentId="8_{CDF16AC1-D26A-40F2-BFC7-395A55989C9B}" xr6:coauthVersionLast="36" xr6:coauthVersionMax="36" xr10:uidLastSave="{4F882271-1804-48A3-97E0-1949AA371035}"/>
  <bookViews>
    <workbookView xWindow="0" yWindow="0" windowWidth="28800" windowHeight="12135" activeTab="6" xr2:uid="{00000000-000D-0000-FFFF-FFFF00000000}"/>
  </bookViews>
  <sheets>
    <sheet name="Tableau" sheetId="5" r:id="rId1"/>
    <sheet name="Bar Charts" sheetId="2" r:id="rId2"/>
    <sheet name="StackedBar charts" sheetId="3" r:id="rId3"/>
    <sheet name="Trends" sheetId="4" r:id="rId4"/>
    <sheet name="Trends 2" sheetId="8" r:id="rId5"/>
    <sheet name="Sector" sheetId="1" r:id="rId6"/>
    <sheet name="Blocs 100" sheetId="7" r:id="rId7"/>
  </sheets>
  <definedNames>
    <definedName name="_xlnm.Print_Area" localSheetId="0">Tableau!$A$1:$K$9</definedName>
    <definedName name="Region">'Bar Charts'!$D$2:$D$8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6" i="2" l="1"/>
  <c r="M3" i="3" l="1"/>
  <c r="M6" i="3"/>
  <c r="M2" i="3"/>
  <c r="M4" i="3"/>
  <c r="M5" i="3"/>
  <c r="M11" i="3"/>
  <c r="M8" i="3"/>
  <c r="M9" i="3"/>
  <c r="M10" i="3"/>
  <c r="M7" i="3"/>
  <c r="L3" i="3"/>
  <c r="L6" i="3"/>
  <c r="L2" i="3"/>
  <c r="L4" i="3"/>
  <c r="L5" i="3"/>
  <c r="L11" i="3"/>
  <c r="L8" i="3"/>
  <c r="L9" i="3"/>
  <c r="L10" i="3"/>
  <c r="L7" i="3"/>
  <c r="N7" i="3" l="1"/>
  <c r="O7" i="3" s="1"/>
  <c r="N6" i="3"/>
  <c r="O6" i="3" s="1"/>
  <c r="N10" i="3"/>
  <c r="O10" i="3" s="1"/>
  <c r="N8" i="3"/>
  <c r="O8" i="3" s="1"/>
  <c r="N11" i="3"/>
  <c r="O11" i="3" s="1"/>
  <c r="N3" i="3"/>
  <c r="O3" i="3" s="1"/>
  <c r="N9" i="3"/>
  <c r="O9" i="3" s="1"/>
  <c r="N5" i="3"/>
  <c r="O5" i="3" s="1"/>
  <c r="N4" i="3"/>
  <c r="O4" i="3" s="1"/>
  <c r="N2" i="3"/>
  <c r="O2" i="3" s="1"/>
  <c r="K39" i="4"/>
  <c r="H39" i="4"/>
  <c r="B23" i="4"/>
  <c r="P30" i="4" l="1"/>
  <c r="O30" i="4"/>
  <c r="F20" i="1" l="1"/>
  <c r="F8" i="1"/>
  <c r="C5" i="1"/>
  <c r="F2" i="2"/>
  <c r="F3" i="2"/>
  <c r="F4" i="2"/>
  <c r="F5" i="2"/>
  <c r="F6" i="2"/>
  <c r="F7" i="2"/>
  <c r="F8" i="2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AA17" i="7"/>
  <c r="O17" i="7"/>
  <c r="C14" i="7" l="1"/>
  <c r="C13" i="7" s="1"/>
  <c r="C12" i="7" s="1"/>
  <c r="C11" i="7" s="1"/>
  <c r="C10" i="7" s="1"/>
  <c r="C9" i="7" s="1"/>
  <c r="C8" i="7" s="1"/>
  <c r="C7" i="7" s="1"/>
  <c r="C6" i="7" s="1"/>
  <c r="O14" i="7"/>
  <c r="O13" i="7" s="1"/>
  <c r="O12" i="7" s="1"/>
  <c r="O11" i="7" s="1"/>
  <c r="O10" i="7" s="1"/>
  <c r="O9" i="7" s="1"/>
  <c r="O8" i="7" s="1"/>
  <c r="O7" i="7" s="1"/>
  <c r="O6" i="7" s="1"/>
  <c r="AA14" i="7"/>
  <c r="AA13" i="7" s="1"/>
  <c r="AA12" i="7" s="1"/>
  <c r="AA11" i="7" s="1"/>
  <c r="AA10" i="7" s="1"/>
  <c r="AA9" i="7" s="1"/>
  <c r="AA8" i="7" s="1"/>
  <c r="AA7" i="7" s="1"/>
  <c r="AA6" i="7" s="1"/>
  <c r="D15" i="7"/>
  <c r="D14" i="7" s="1"/>
  <c r="D13" i="7" s="1"/>
  <c r="D12" i="7" s="1"/>
  <c r="D11" i="7" s="1"/>
  <c r="D10" i="7" s="1"/>
  <c r="D9" i="7" s="1"/>
  <c r="D8" i="7" s="1"/>
  <c r="D7" i="7" s="1"/>
  <c r="D6" i="7" s="1"/>
  <c r="P15" i="7"/>
  <c r="Q15" i="7" s="1"/>
  <c r="AB15" i="7"/>
  <c r="AB14" i="7" s="1"/>
  <c r="AB13" i="7" s="1"/>
  <c r="AB12" i="7" s="1"/>
  <c r="AB11" i="7" s="1"/>
  <c r="AB10" i="7" s="1"/>
  <c r="AB9" i="7" s="1"/>
  <c r="AB8" i="7" s="1"/>
  <c r="AB7" i="7" s="1"/>
  <c r="AB6" i="7" s="1"/>
  <c r="AC15" i="7" l="1"/>
  <c r="E15" i="7"/>
  <c r="F15" i="7" s="1"/>
  <c r="Q14" i="7"/>
  <c r="Q13" i="7" s="1"/>
  <c r="Q12" i="7" s="1"/>
  <c r="Q11" i="7" s="1"/>
  <c r="Q10" i="7" s="1"/>
  <c r="Q9" i="7" s="1"/>
  <c r="Q8" i="7" s="1"/>
  <c r="Q7" i="7" s="1"/>
  <c r="Q6" i="7" s="1"/>
  <c r="R15" i="7"/>
  <c r="P14" i="7"/>
  <c r="P13" i="7" s="1"/>
  <c r="P12" i="7" s="1"/>
  <c r="P11" i="7" s="1"/>
  <c r="P10" i="7" s="1"/>
  <c r="P9" i="7" s="1"/>
  <c r="P8" i="7" s="1"/>
  <c r="P7" i="7" s="1"/>
  <c r="P6" i="7" s="1"/>
  <c r="AC14" i="7" l="1"/>
  <c r="AC13" i="7" s="1"/>
  <c r="AC12" i="7" s="1"/>
  <c r="AC11" i="7" s="1"/>
  <c r="AC10" i="7" s="1"/>
  <c r="AC9" i="7" s="1"/>
  <c r="AC8" i="7" s="1"/>
  <c r="AC7" i="7" s="1"/>
  <c r="AC6" i="7" s="1"/>
  <c r="AD15" i="7"/>
  <c r="E14" i="7"/>
  <c r="E13" i="7" s="1"/>
  <c r="E12" i="7" s="1"/>
  <c r="E11" i="7" s="1"/>
  <c r="E10" i="7" s="1"/>
  <c r="E9" i="7" s="1"/>
  <c r="E8" i="7" s="1"/>
  <c r="E7" i="7" s="1"/>
  <c r="E6" i="7" s="1"/>
  <c r="R14" i="7"/>
  <c r="R13" i="7" s="1"/>
  <c r="R12" i="7" s="1"/>
  <c r="R11" i="7" s="1"/>
  <c r="R10" i="7" s="1"/>
  <c r="R9" i="7" s="1"/>
  <c r="R8" i="7" s="1"/>
  <c r="R7" i="7" s="1"/>
  <c r="R6" i="7" s="1"/>
  <c r="S15" i="7"/>
  <c r="G15" i="7"/>
  <c r="F14" i="7"/>
  <c r="F13" i="7" s="1"/>
  <c r="F12" i="7" s="1"/>
  <c r="F11" i="7" s="1"/>
  <c r="F10" i="7" s="1"/>
  <c r="F9" i="7" s="1"/>
  <c r="F8" i="7" s="1"/>
  <c r="F7" i="7" s="1"/>
  <c r="F6" i="7" s="1"/>
  <c r="AD14" i="7" l="1"/>
  <c r="AD13" i="7" s="1"/>
  <c r="AD12" i="7" s="1"/>
  <c r="AD11" i="7" s="1"/>
  <c r="AD10" i="7" s="1"/>
  <c r="AD9" i="7" s="1"/>
  <c r="AD8" i="7" s="1"/>
  <c r="AD7" i="7" s="1"/>
  <c r="AD6" i="7" s="1"/>
  <c r="AE15" i="7"/>
  <c r="S14" i="7"/>
  <c r="S13" i="7" s="1"/>
  <c r="S12" i="7" s="1"/>
  <c r="S11" i="7" s="1"/>
  <c r="S10" i="7" s="1"/>
  <c r="S9" i="7" s="1"/>
  <c r="S8" i="7" s="1"/>
  <c r="S7" i="7" s="1"/>
  <c r="S6" i="7" s="1"/>
  <c r="T15" i="7"/>
  <c r="G14" i="7"/>
  <c r="G13" i="7" s="1"/>
  <c r="G12" i="7" s="1"/>
  <c r="G11" i="7" s="1"/>
  <c r="G10" i="7" s="1"/>
  <c r="G9" i="7" s="1"/>
  <c r="G8" i="7" s="1"/>
  <c r="G7" i="7" s="1"/>
  <c r="G6" i="7" s="1"/>
  <c r="H15" i="7"/>
  <c r="AF15" i="7" l="1"/>
  <c r="AE14" i="7"/>
  <c r="AE13" i="7" s="1"/>
  <c r="AE12" i="7" s="1"/>
  <c r="AE11" i="7" s="1"/>
  <c r="AE10" i="7" s="1"/>
  <c r="AE9" i="7" s="1"/>
  <c r="AE8" i="7" s="1"/>
  <c r="AE7" i="7" s="1"/>
  <c r="AE6" i="7" s="1"/>
  <c r="U15" i="7"/>
  <c r="T14" i="7"/>
  <c r="T13" i="7" s="1"/>
  <c r="T12" i="7" s="1"/>
  <c r="T11" i="7" s="1"/>
  <c r="T10" i="7" s="1"/>
  <c r="T9" i="7" s="1"/>
  <c r="T8" i="7" s="1"/>
  <c r="T7" i="7" s="1"/>
  <c r="T6" i="7" s="1"/>
  <c r="H14" i="7"/>
  <c r="H13" i="7" s="1"/>
  <c r="H12" i="7" s="1"/>
  <c r="H11" i="7" s="1"/>
  <c r="H10" i="7" s="1"/>
  <c r="H9" i="7" s="1"/>
  <c r="H8" i="7" s="1"/>
  <c r="H7" i="7" s="1"/>
  <c r="H6" i="7" s="1"/>
  <c r="I15" i="7"/>
  <c r="AG15" i="7" l="1"/>
  <c r="AF14" i="7"/>
  <c r="AF13" i="7" s="1"/>
  <c r="AF12" i="7" s="1"/>
  <c r="AF11" i="7" s="1"/>
  <c r="AF10" i="7" s="1"/>
  <c r="AF9" i="7" s="1"/>
  <c r="AF8" i="7" s="1"/>
  <c r="AF7" i="7" s="1"/>
  <c r="AF6" i="7" s="1"/>
  <c r="J15" i="7"/>
  <c r="I14" i="7"/>
  <c r="I13" i="7" s="1"/>
  <c r="I12" i="7" s="1"/>
  <c r="I11" i="7" s="1"/>
  <c r="I10" i="7" s="1"/>
  <c r="I9" i="7" s="1"/>
  <c r="I8" i="7" s="1"/>
  <c r="I7" i="7" s="1"/>
  <c r="I6" i="7" s="1"/>
  <c r="U14" i="7"/>
  <c r="U13" i="7" s="1"/>
  <c r="U12" i="7" s="1"/>
  <c r="U11" i="7" s="1"/>
  <c r="U10" i="7" s="1"/>
  <c r="U9" i="7" s="1"/>
  <c r="U8" i="7" s="1"/>
  <c r="U7" i="7" s="1"/>
  <c r="U6" i="7" s="1"/>
  <c r="V15" i="7"/>
  <c r="AG14" i="7" l="1"/>
  <c r="AG13" i="7" s="1"/>
  <c r="AG12" i="7" s="1"/>
  <c r="AG11" i="7" s="1"/>
  <c r="AG10" i="7" s="1"/>
  <c r="AG9" i="7" s="1"/>
  <c r="AG8" i="7" s="1"/>
  <c r="AG7" i="7" s="1"/>
  <c r="AG6" i="7" s="1"/>
  <c r="AH15" i="7"/>
  <c r="V14" i="7"/>
  <c r="V13" i="7" s="1"/>
  <c r="V12" i="7" s="1"/>
  <c r="V11" i="7" s="1"/>
  <c r="V10" i="7" s="1"/>
  <c r="V9" i="7" s="1"/>
  <c r="V8" i="7" s="1"/>
  <c r="V7" i="7" s="1"/>
  <c r="V6" i="7" s="1"/>
  <c r="W15" i="7"/>
  <c r="K15" i="7"/>
  <c r="J14" i="7"/>
  <c r="J13" i="7" s="1"/>
  <c r="J12" i="7" s="1"/>
  <c r="J11" i="7" s="1"/>
  <c r="J10" i="7" s="1"/>
  <c r="J9" i="7" s="1"/>
  <c r="J8" i="7" s="1"/>
  <c r="J7" i="7" s="1"/>
  <c r="J6" i="7" s="1"/>
  <c r="AH14" i="7" l="1"/>
  <c r="AH13" i="7" s="1"/>
  <c r="AH12" i="7" s="1"/>
  <c r="AH11" i="7" s="1"/>
  <c r="AH10" i="7" s="1"/>
  <c r="AH9" i="7" s="1"/>
  <c r="AH8" i="7" s="1"/>
  <c r="AH7" i="7" s="1"/>
  <c r="AH6" i="7" s="1"/>
  <c r="AI15" i="7"/>
  <c r="K14" i="7"/>
  <c r="K13" i="7" s="1"/>
  <c r="K12" i="7" s="1"/>
  <c r="K11" i="7" s="1"/>
  <c r="K10" i="7" s="1"/>
  <c r="K9" i="7" s="1"/>
  <c r="K8" i="7" s="1"/>
  <c r="K7" i="7" s="1"/>
  <c r="K6" i="7" s="1"/>
  <c r="L15" i="7"/>
  <c r="L14" i="7" s="1"/>
  <c r="L13" i="7" s="1"/>
  <c r="L12" i="7" s="1"/>
  <c r="L11" i="7" s="1"/>
  <c r="L10" i="7" s="1"/>
  <c r="L9" i="7" s="1"/>
  <c r="L8" i="7" s="1"/>
  <c r="L7" i="7" s="1"/>
  <c r="L6" i="7" s="1"/>
  <c r="W14" i="7"/>
  <c r="W13" i="7" s="1"/>
  <c r="W12" i="7" s="1"/>
  <c r="W11" i="7" s="1"/>
  <c r="W10" i="7" s="1"/>
  <c r="W9" i="7" s="1"/>
  <c r="W8" i="7" s="1"/>
  <c r="W7" i="7" s="1"/>
  <c r="W6" i="7" s="1"/>
  <c r="X15" i="7"/>
  <c r="X14" i="7" s="1"/>
  <c r="X13" i="7" s="1"/>
  <c r="X12" i="7" s="1"/>
  <c r="X11" i="7" s="1"/>
  <c r="X10" i="7" s="1"/>
  <c r="X9" i="7" s="1"/>
  <c r="X8" i="7" s="1"/>
  <c r="X7" i="7" s="1"/>
  <c r="X6" i="7" s="1"/>
  <c r="AI14" i="7" l="1"/>
  <c r="AI13" i="7" s="1"/>
  <c r="AI12" i="7" s="1"/>
  <c r="AI11" i="7" s="1"/>
  <c r="AI10" i="7" s="1"/>
  <c r="AI9" i="7" s="1"/>
  <c r="AI8" i="7" s="1"/>
  <c r="AI7" i="7" s="1"/>
  <c r="AI6" i="7" s="1"/>
  <c r="AJ15" i="7"/>
  <c r="AJ14" i="7" s="1"/>
  <c r="AJ13" i="7" s="1"/>
  <c r="AJ12" i="7" s="1"/>
  <c r="AJ11" i="7" s="1"/>
  <c r="AJ10" i="7" s="1"/>
  <c r="AJ9" i="7" s="1"/>
  <c r="AJ8" i="7" s="1"/>
  <c r="AJ7" i="7" s="1"/>
  <c r="AJ6" i="7" s="1"/>
</calcChain>
</file>

<file path=xl/sharedStrings.xml><?xml version="1.0" encoding="utf-8"?>
<sst xmlns="http://schemas.openxmlformats.org/spreadsheetml/2006/main" count="193" uniqueCount="113">
  <si>
    <t xml:space="preserve">Instruction: </t>
  </si>
  <si>
    <t>Titre 1</t>
  </si>
  <si>
    <t>Titre 2</t>
  </si>
  <si>
    <t>Titre 3</t>
  </si>
  <si>
    <t>Cellule 1, 1</t>
  </si>
  <si>
    <t>Cellule 1, 2</t>
  </si>
  <si>
    <t>Cellule 1, 3</t>
  </si>
  <si>
    <t>Cellule 1, 4</t>
  </si>
  <si>
    <t>Cellule 1, 5</t>
  </si>
  <si>
    <t>Cellule 1, 6</t>
  </si>
  <si>
    <t>Cellule 1, 7</t>
  </si>
  <si>
    <t>Cellule 1, 8</t>
  </si>
  <si>
    <t>Cellule 2, 1</t>
  </si>
  <si>
    <t>Cellule 2, 2</t>
  </si>
  <si>
    <t>Cellule 2, 3</t>
  </si>
  <si>
    <t>Cellule 2, 4</t>
  </si>
  <si>
    <t>Cellule 2, 5</t>
  </si>
  <si>
    <t>Cellule 2, 6</t>
  </si>
  <si>
    <t>Cellule 2, 7</t>
  </si>
  <si>
    <t>Cellule 2, 8</t>
  </si>
  <si>
    <t>Cellule 3, 1</t>
  </si>
  <si>
    <t>Cellule 3, 2</t>
  </si>
  <si>
    <t>Cellule 3, 3</t>
  </si>
  <si>
    <t>Cellule 3, 4</t>
  </si>
  <si>
    <t>Cellule 3, 5</t>
  </si>
  <si>
    <t>Cellule 3, 6</t>
  </si>
  <si>
    <t>Cellule 3, 7</t>
  </si>
  <si>
    <t>Cellule 3, 8</t>
  </si>
  <si>
    <t>Column1</t>
  </si>
  <si>
    <t>Année</t>
  </si>
  <si>
    <t>Indicateur 1</t>
  </si>
  <si>
    <t>Indicateur 2</t>
  </si>
  <si>
    <t>Region 1</t>
  </si>
  <si>
    <t>Region 2</t>
  </si>
  <si>
    <t>Region 3</t>
  </si>
  <si>
    <t>Region 4</t>
  </si>
  <si>
    <t>Region 5</t>
  </si>
  <si>
    <t>Region 6</t>
  </si>
  <si>
    <t>Region 7</t>
  </si>
  <si>
    <t>Indicateur 2 (unité)</t>
  </si>
  <si>
    <t>Indicateur 1 (unité)</t>
  </si>
  <si>
    <t>Titre de mon graphique (unité)</t>
  </si>
  <si>
    <t>Année Formatée</t>
  </si>
  <si>
    <t>Highlight</t>
  </si>
  <si>
    <t>Region</t>
  </si>
  <si>
    <t>Sparklines (Regarder ce qui se passe après avoir trier les données)</t>
  </si>
  <si>
    <t xml:space="preserve">Sélectionne une région : </t>
  </si>
  <si>
    <t>Pick from the list &gt;&gt;&gt;&gt;</t>
  </si>
  <si>
    <t>Population Ciblée</t>
  </si>
  <si>
    <t>Population assistée</t>
  </si>
  <si>
    <t>unit</t>
  </si>
  <si>
    <t>PopCibléeUnit</t>
  </si>
  <si>
    <t>PopAssistUnit</t>
  </si>
  <si>
    <t>%</t>
  </si>
  <si>
    <t>Label Axe Vertical</t>
  </si>
  <si>
    <t>2011
2012</t>
  </si>
  <si>
    <t>2012
2013</t>
  </si>
  <si>
    <t>2013
2014</t>
  </si>
  <si>
    <t>2014
2015</t>
  </si>
  <si>
    <t>2015
2016</t>
  </si>
  <si>
    <t>Localites</t>
  </si>
  <si>
    <t>Region 8</t>
  </si>
  <si>
    <t>Region 9</t>
  </si>
  <si>
    <t>Region 10</t>
  </si>
  <si>
    <t>Districts</t>
  </si>
  <si>
    <t>District 1</t>
  </si>
  <si>
    <t>District 2</t>
  </si>
  <si>
    <t>District 3</t>
  </si>
  <si>
    <t>District 4</t>
  </si>
  <si>
    <t>District 5</t>
  </si>
  <si>
    <t>District 6</t>
  </si>
  <si>
    <t>District 7</t>
  </si>
  <si>
    <t>District 8</t>
  </si>
  <si>
    <t>District 9</t>
  </si>
  <si>
    <t>District 10</t>
  </si>
  <si>
    <t>Date</t>
  </si>
  <si>
    <t>Quantite/quantity</t>
  </si>
  <si>
    <t>Beneficiares/beneficiaries</t>
  </si>
  <si>
    <t>Titre/Title</t>
  </si>
  <si>
    <t>Indic. 3</t>
  </si>
  <si>
    <t>Indic. 1</t>
  </si>
  <si>
    <t>Indic. 2</t>
  </si>
  <si>
    <t>Indicateur/Indicator</t>
  </si>
  <si>
    <t>Valeur/Value</t>
  </si>
  <si>
    <t>- Formater les dates/ 
- Travailler sur les intervals
- Modifier les légendes
- Sparklines</t>
  </si>
  <si>
    <t>Value 1 (unité)</t>
  </si>
  <si>
    <t>Value 2 (unité)</t>
  </si>
  <si>
    <t>Indicator/Indicateur</t>
  </si>
  <si>
    <t>Value 1</t>
  </si>
  <si>
    <t>Value 2</t>
  </si>
  <si>
    <t>Value 3</t>
  </si>
  <si>
    <t>Value 4</t>
  </si>
  <si>
    <t xml:space="preserve">
- Utiliser pour faire référence à une cellule dans un Textbox / Use to refere to a TextBox</t>
  </si>
  <si>
    <t>Activities</t>
  </si>
  <si>
    <t>Indicatr 1</t>
  </si>
  <si>
    <t>Indicatr 2</t>
  </si>
  <si>
    <t>Indicatr 3</t>
  </si>
  <si>
    <t>Indicatr 4</t>
  </si>
  <si>
    <t>Indicatr 5</t>
  </si>
  <si>
    <t>Indicatr 6</t>
  </si>
  <si>
    <t>Indicatr 7</t>
  </si>
  <si>
    <t>Indicatr 8</t>
  </si>
  <si>
    <t>Indicatr 9</t>
  </si>
  <si>
    <t>Indicatr 10</t>
  </si>
  <si>
    <t>Indicator</t>
  </si>
  <si>
    <t>Unit (unité)</t>
  </si>
  <si>
    <t>Utiliser la dernière colonne du tableau pour le focus/ Use the last colum for the highlighted chart</t>
  </si>
  <si>
    <t>Title 1</t>
  </si>
  <si>
    <t>Title 2</t>
  </si>
  <si>
    <t>Title 3</t>
  </si>
  <si>
    <t>1. Dans la feuille de calcul, sélectionnez une plage de cellules que vous souhaitez mettre rapidement en forme en tant que tableau / In the workbook, select the cell that you would like to format as a table</t>
  </si>
  <si>
    <r>
      <t xml:space="preserve">2. Sous l'onglet </t>
    </r>
    <r>
      <rPr>
        <b/>
        <sz val="11"/>
        <color theme="1"/>
        <rFont val="Arial"/>
        <family val="2"/>
      </rPr>
      <t>Accueil</t>
    </r>
    <r>
      <rPr>
        <sz val="11"/>
        <color theme="1"/>
        <rFont val="Arial"/>
        <family val="2"/>
      </rPr>
      <t xml:space="preserve">, dans le groupe </t>
    </r>
    <r>
      <rPr>
        <b/>
        <sz val="11"/>
        <color theme="1"/>
        <rFont val="Arial"/>
        <family val="2"/>
      </rPr>
      <t>Style</t>
    </r>
    <r>
      <rPr>
        <sz val="11"/>
        <color theme="1"/>
        <rFont val="Arial"/>
        <family val="2"/>
      </rPr>
      <t xml:space="preserve">, cliquez sur </t>
    </r>
    <r>
      <rPr>
        <b/>
        <sz val="11"/>
        <color theme="1"/>
        <rFont val="Arial"/>
        <family val="2"/>
      </rPr>
      <t xml:space="preserve">Mettre sous forme de tableau / In the Top menu &gt; style group, click on "Format as a table" </t>
    </r>
  </si>
  <si>
    <r>
      <t xml:space="preserve">3. Sous </t>
    </r>
    <r>
      <rPr>
        <b/>
        <sz val="11"/>
        <color theme="1"/>
        <rFont val="Arial"/>
        <family val="2"/>
      </rPr>
      <t>Personnalisation</t>
    </r>
    <r>
      <rPr>
        <sz val="11"/>
        <color theme="1"/>
        <rFont val="Arial"/>
        <family val="2"/>
      </rPr>
      <t>, cliquez sur le style de tableau à utiliser / Under "Customize" click on the table to use as a model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</si>
</sst>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.00_-;\-* #,##0.00_-;_-* &quot;-&quot;??_-;_-@_-"/>
    <numFmt numFmtId="165" formatCode=";;;"/>
    <numFmt numFmtId="166" formatCode="\'yy"/>
    <numFmt numFmtId="167" formatCode="_-* #,##0_-;\-* #,##0_-;_-* &quot;-&quot;??_-;_-@_-"/>
    <numFmt numFmtId="168" formatCode="yyyy"/>
    <numFmt numFmtId="169" formatCode="#,##0.0"/>
  </numFmts>
  <fonts count="27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 tint="0.499984740745262"/>
      <name val="Calibri"/>
      <family val="2"/>
      <scheme val="minor"/>
    </font>
    <font>
      <sz val="16"/>
      <color theme="1" tint="0.499984740745262"/>
      <name val="Arial"/>
      <family val="2"/>
    </font>
    <font>
      <sz val="20"/>
      <color theme="0"/>
      <name val="Calibri"/>
      <family val="2"/>
      <scheme val="minor"/>
    </font>
    <font>
      <sz val="18"/>
      <color theme="0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Aril"/>
    </font>
    <font>
      <b/>
      <sz val="10"/>
      <color rgb="FF404040"/>
      <name val="Arial"/>
      <family val="2"/>
    </font>
    <font>
      <sz val="11"/>
      <color theme="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 tint="0.499984740745262"/>
      <name val="Arial"/>
      <family val="2"/>
    </font>
    <font>
      <sz val="16"/>
      <color theme="0" tint="-0.499984740745262"/>
      <name val="Arial"/>
      <family val="2"/>
    </font>
    <font>
      <sz val="11"/>
      <color theme="1" tint="0.499984740745262"/>
      <name val="Arial"/>
      <family val="2"/>
    </font>
    <font>
      <sz val="11"/>
      <color theme="1" tint="0.34998626667073579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color theme="0" tint="-0.14999847407452621"/>
      <name val="Arial"/>
      <family val="2"/>
    </font>
    <font>
      <sz val="18"/>
      <color theme="1" tint="0.249977111117893"/>
      <name val="Arial"/>
      <family val="2"/>
    </font>
    <font>
      <sz val="11"/>
      <color theme="1" tint="0.24997711111789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7D6EE"/>
        <bgColor indexed="64"/>
      </patternFill>
    </fill>
    <fill>
      <patternFill patternType="solid">
        <fgColor rgb="FF77787B"/>
        <bgColor indexed="64"/>
      </patternFill>
    </fill>
    <fill>
      <patternFill patternType="solid">
        <fgColor rgb="FFBA1222"/>
        <bgColor indexed="64"/>
      </patternFill>
    </fill>
    <fill>
      <patternFill patternType="solid">
        <fgColor rgb="FFD1D3D4"/>
        <bgColor indexed="64"/>
      </patternFill>
    </fill>
    <fill>
      <patternFill patternType="solid">
        <fgColor rgb="FFFDE8E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DDFC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24994659260841701"/>
        <bgColor theme="7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rgb="FF003469"/>
      </top>
      <bottom style="thin">
        <color rgb="FF003469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99847407452621"/>
      </left>
      <right/>
      <top style="medium">
        <color theme="0" tint="-0.14999847407452621"/>
      </top>
      <bottom style="medium">
        <color theme="0" tint="-0.14999847407452621"/>
      </bottom>
      <diagonal/>
    </border>
    <border>
      <left/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/>
      <right/>
      <top style="hair">
        <color theme="0" tint="-0.34998626667073579"/>
      </top>
      <bottom/>
      <diagonal/>
    </border>
    <border>
      <left/>
      <right/>
      <top/>
      <bottom style="hair">
        <color theme="0" tint="-0.3499862666707357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/>
    <xf numFmtId="0" fontId="3" fillId="0" borderId="0" xfId="1" applyFont="1"/>
    <xf numFmtId="0" fontId="2" fillId="0" borderId="0" xfId="1"/>
    <xf numFmtId="0" fontId="3" fillId="0" borderId="0" xfId="0" applyFont="1" applyFill="1" applyBorder="1"/>
    <xf numFmtId="0" fontId="0" fillId="0" borderId="0" xfId="0" applyFill="1" applyBorder="1"/>
    <xf numFmtId="3" fontId="3" fillId="0" borderId="0" xfId="0" applyNumberFormat="1" applyFont="1"/>
    <xf numFmtId="9" fontId="3" fillId="0" borderId="0" xfId="0" applyNumberFormat="1" applyFont="1"/>
    <xf numFmtId="0" fontId="1" fillId="0" borderId="0" xfId="2"/>
    <xf numFmtId="0" fontId="4" fillId="0" borderId="0" xfId="2" applyFont="1"/>
    <xf numFmtId="0" fontId="5" fillId="0" borderId="0" xfId="2" applyFont="1" applyAlignment="1">
      <alignment vertical="center"/>
    </xf>
    <xf numFmtId="0" fontId="1" fillId="0" borderId="0" xfId="2" applyBorder="1"/>
    <xf numFmtId="0" fontId="10" fillId="2" borderId="1" xfId="0" applyFont="1" applyFill="1" applyBorder="1"/>
    <xf numFmtId="3" fontId="3" fillId="0" borderId="0" xfId="0" applyNumberFormat="1" applyFont="1" applyFill="1" applyBorder="1"/>
    <xf numFmtId="0" fontId="10" fillId="0" borderId="0" xfId="0" applyFont="1" applyFill="1" applyBorder="1"/>
    <xf numFmtId="0" fontId="0" fillId="0" borderId="0" xfId="1" applyFont="1" applyAlignment="1">
      <alignment wrapText="1"/>
    </xf>
    <xf numFmtId="165" fontId="1" fillId="2" borderId="2" xfId="2" applyNumberFormat="1" applyFill="1" applyBorder="1"/>
    <xf numFmtId="0" fontId="12" fillId="0" borderId="0" xfId="0" applyFont="1" applyFill="1" applyBorder="1" applyAlignment="1">
      <alignment vertical="center"/>
    </xf>
    <xf numFmtId="14" fontId="3" fillId="0" borderId="0" xfId="0" applyNumberFormat="1" applyFont="1" applyFill="1" applyBorder="1"/>
    <xf numFmtId="166" fontId="14" fillId="7" borderId="3" xfId="0" applyNumberFormat="1" applyFont="1" applyFill="1" applyBorder="1"/>
    <xf numFmtId="0" fontId="0" fillId="0" borderId="4" xfId="0" applyBorder="1"/>
    <xf numFmtId="0" fontId="0" fillId="0" borderId="0" xfId="0" applyAlignment="1">
      <alignment horizontal="right" vertical="center"/>
    </xf>
    <xf numFmtId="167" fontId="15" fillId="0" borderId="0" xfId="4" applyNumberFormat="1" applyFont="1"/>
    <xf numFmtId="0" fontId="3" fillId="0" borderId="5" xfId="0" applyFont="1" applyBorder="1"/>
    <xf numFmtId="9" fontId="3" fillId="0" borderId="6" xfId="5" applyFont="1" applyBorder="1"/>
    <xf numFmtId="0" fontId="0" fillId="0" borderId="0" xfId="0" applyBorder="1"/>
    <xf numFmtId="0" fontId="12" fillId="0" borderId="0" xfId="0" applyFont="1" applyAlignment="1"/>
    <xf numFmtId="165" fontId="1" fillId="5" borderId="2" xfId="2" applyNumberFormat="1" applyFill="1" applyBorder="1"/>
    <xf numFmtId="165" fontId="1" fillId="6" borderId="2" xfId="2" applyNumberFormat="1" applyFill="1" applyBorder="1"/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18" fillId="0" borderId="8" xfId="0" applyFont="1" applyFill="1" applyBorder="1" applyAlignment="1">
      <alignment vertical="center"/>
    </xf>
    <xf numFmtId="0" fontId="0" fillId="0" borderId="8" xfId="0" applyFill="1" applyBorder="1"/>
    <xf numFmtId="166" fontId="16" fillId="0" borderId="0" xfId="0" applyNumberFormat="1" applyFont="1" applyFill="1" applyBorder="1" applyAlignment="1">
      <alignment horizontal="left"/>
    </xf>
    <xf numFmtId="166" fontId="16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4" fontId="14" fillId="0" borderId="0" xfId="0" applyNumberFormat="1" applyFont="1" applyFill="1" applyBorder="1"/>
    <xf numFmtId="0" fontId="14" fillId="0" borderId="0" xfId="0" applyFont="1" applyFill="1" applyBorder="1"/>
    <xf numFmtId="166" fontId="14" fillId="7" borderId="9" xfId="0" applyNumberFormat="1" applyFont="1" applyFill="1" applyBorder="1"/>
    <xf numFmtId="168" fontId="20" fillId="0" borderId="0" xfId="0" applyNumberFormat="1" applyFont="1" applyFill="1" applyBorder="1" applyAlignment="1">
      <alignment horizontal="left" vertical="center"/>
    </xf>
    <xf numFmtId="168" fontId="20" fillId="0" borderId="0" xfId="0" applyNumberFormat="1" applyFont="1" applyFill="1" applyBorder="1" applyAlignment="1">
      <alignment horizontal="right" vertical="center"/>
    </xf>
    <xf numFmtId="167" fontId="3" fillId="0" borderId="0" xfId="4" applyNumberFormat="1" applyFont="1"/>
    <xf numFmtId="0" fontId="21" fillId="0" borderId="0" xfId="0" applyFont="1"/>
    <xf numFmtId="164" fontId="0" fillId="0" borderId="0" xfId="4" applyFont="1"/>
    <xf numFmtId="167" fontId="0" fillId="0" borderId="0" xfId="4" applyNumberFormat="1" applyFont="1"/>
    <xf numFmtId="0" fontId="0" fillId="0" borderId="0" xfId="0" applyAlignment="1">
      <alignment horizontal="right"/>
    </xf>
    <xf numFmtId="2" fontId="21" fillId="0" borderId="0" xfId="0" applyNumberFormat="1" applyFont="1"/>
    <xf numFmtId="9" fontId="21" fillId="0" borderId="0" xfId="5" applyFont="1"/>
    <xf numFmtId="0" fontId="21" fillId="0" borderId="0" xfId="0" applyFont="1" applyAlignment="1">
      <alignment horizontal="right"/>
    </xf>
    <xf numFmtId="0" fontId="23" fillId="0" borderId="0" xfId="0" applyFont="1" applyBorder="1" applyAlignment="1">
      <alignment horizontal="center" vertical="top"/>
    </xf>
    <xf numFmtId="3" fontId="23" fillId="0" borderId="0" xfId="0" applyNumberFormat="1" applyFont="1" applyBorder="1" applyAlignment="1">
      <alignment horizontal="center" vertical="top"/>
    </xf>
    <xf numFmtId="0" fontId="22" fillId="0" borderId="0" xfId="0" applyFont="1" applyBorder="1" applyAlignment="1">
      <alignment horizontal="left" vertical="top"/>
    </xf>
    <xf numFmtId="3" fontId="22" fillId="0" borderId="0" xfId="0" applyNumberFormat="1" applyFont="1" applyBorder="1" applyAlignment="1">
      <alignment horizontal="right" vertical="top"/>
    </xf>
    <xf numFmtId="169" fontId="22" fillId="0" borderId="0" xfId="0" applyNumberFormat="1" applyFont="1" applyBorder="1" applyAlignment="1">
      <alignment horizontal="right" vertical="top"/>
    </xf>
    <xf numFmtId="0" fontId="0" fillId="0" borderId="0" xfId="0" applyAlignment="1">
      <alignment wrapText="1"/>
    </xf>
    <xf numFmtId="0" fontId="24" fillId="10" borderId="0" xfId="0" applyFont="1" applyFill="1"/>
    <xf numFmtId="0" fontId="0" fillId="10" borderId="0" xfId="0" applyFill="1"/>
    <xf numFmtId="165" fontId="1" fillId="11" borderId="2" xfId="2" applyNumberFormat="1" applyFill="1" applyBorder="1"/>
    <xf numFmtId="165" fontId="1" fillId="12" borderId="2" xfId="2" applyNumberFormat="1" applyFill="1" applyBorder="1"/>
    <xf numFmtId="165" fontId="1" fillId="13" borderId="2" xfId="2" applyNumberFormat="1" applyFill="1" applyBorder="1"/>
    <xf numFmtId="0" fontId="26" fillId="0" borderId="0" xfId="2" applyFont="1"/>
    <xf numFmtId="9" fontId="26" fillId="0" borderId="0" xfId="2" applyNumberFormat="1" applyFont="1"/>
    <xf numFmtId="0" fontId="11" fillId="12" borderId="0" xfId="2" applyFont="1" applyFill="1" applyAlignment="1">
      <alignment horizontal="center" vertical="center"/>
    </xf>
    <xf numFmtId="0" fontId="9" fillId="0" borderId="0" xfId="1" applyFont="1" applyAlignment="1"/>
    <xf numFmtId="0" fontId="0" fillId="0" borderId="0" xfId="0" applyAlignment="1">
      <alignment horizontal="left" vertical="center"/>
    </xf>
    <xf numFmtId="0" fontId="0" fillId="0" borderId="0" xfId="0" applyAlignment="1"/>
    <xf numFmtId="0" fontId="2" fillId="0" borderId="0" xfId="1" applyAlignment="1"/>
    <xf numFmtId="0" fontId="0" fillId="9" borderId="0" xfId="0" applyFill="1" applyAlignment="1">
      <alignment horizontal="right"/>
    </xf>
    <xf numFmtId="0" fontId="19" fillId="8" borderId="0" xfId="0" applyFont="1" applyFill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12" fillId="0" borderId="0" xfId="0" applyFont="1" applyFill="1" applyBorder="1" applyAlignment="1">
      <alignment horizontal="left" vertical="center"/>
    </xf>
    <xf numFmtId="0" fontId="17" fillId="8" borderId="7" xfId="0" quotePrefix="1" applyFont="1" applyFill="1" applyBorder="1" applyAlignment="1">
      <alignment horizontal="left" vertical="center" wrapText="1"/>
    </xf>
    <xf numFmtId="0" fontId="17" fillId="8" borderId="0" xfId="0" quotePrefix="1" applyFont="1" applyFill="1" applyBorder="1" applyAlignment="1">
      <alignment horizontal="left" vertical="center" wrapText="1"/>
    </xf>
    <xf numFmtId="0" fontId="17" fillId="8" borderId="0" xfId="0" quotePrefix="1" applyFont="1" applyFill="1" applyAlignment="1">
      <alignment horizontal="center" vertical="top" wrapText="1"/>
    </xf>
    <xf numFmtId="0" fontId="25" fillId="0" borderId="0" xfId="2" applyFont="1" applyFill="1" applyAlignment="1">
      <alignment horizontal="center"/>
    </xf>
    <xf numFmtId="0" fontId="4" fillId="0" borderId="0" xfId="2" applyFont="1" applyAlignment="1">
      <alignment horizontal="center"/>
    </xf>
    <xf numFmtId="9" fontId="6" fillId="12" borderId="0" xfId="3" applyFont="1" applyFill="1" applyBorder="1" applyAlignment="1">
      <alignment horizontal="center"/>
    </xf>
    <xf numFmtId="9" fontId="6" fillId="4" borderId="0" xfId="3" applyFont="1" applyFill="1" applyBorder="1" applyAlignment="1">
      <alignment horizontal="center"/>
    </xf>
    <xf numFmtId="9" fontId="6" fillId="3" borderId="0" xfId="3" applyFont="1" applyFill="1" applyBorder="1" applyAlignment="1">
      <alignment horizontal="center"/>
    </xf>
    <xf numFmtId="0" fontId="7" fillId="12" borderId="0" xfId="2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/>
    </xf>
    <xf numFmtId="0" fontId="7" fillId="3" borderId="0" xfId="2" applyFont="1" applyFill="1" applyAlignment="1">
      <alignment horizontal="center" vertical="center"/>
    </xf>
  </cellXfs>
  <cellStyles count="6">
    <cellStyle name="Comma" xfId="4" builtinId="3"/>
    <cellStyle name="Normal" xfId="0" builtinId="0"/>
    <cellStyle name="Normal 2" xfId="1" xr:uid="{00000000-0005-0000-0000-000002000000}"/>
    <cellStyle name="Normal 3" xfId="2" xr:uid="{00000000-0005-0000-0000-000003000000}"/>
    <cellStyle name="Percent" xfId="5" builtinId="5"/>
    <cellStyle name="Percent 2" xfId="3" xr:uid="{00000000-0005-0000-0000-000005000000}"/>
  </cellStyles>
  <dxfs count="66">
    <dxf>
      <fill>
        <patternFill>
          <bgColor rgb="FF77787B"/>
        </patternFill>
      </fill>
      <border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  <vertical/>
        <horizontal/>
      </border>
    </dxf>
    <dxf>
      <fill>
        <patternFill>
          <bgColor rgb="FFBA1222"/>
        </patternFill>
      </fill>
      <border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  <vertical/>
        <horizontal/>
      </border>
    </dxf>
    <dxf>
      <fill>
        <patternFill>
          <bgColor theme="7" tint="-0.24994659260841701"/>
        </patternFill>
      </fill>
      <border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  <vertical/>
        <horizontal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40404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7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\'yy"/>
      <fill>
        <patternFill patternType="solid">
          <fgColor indexed="64"/>
          <bgColor theme="6" tint="0.59999389629810485"/>
        </patternFill>
      </fill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  <vertical style="thin">
          <color theme="0" tint="-0.14999847407452621"/>
        </vertical>
        <horizontal style="thin">
          <color theme="0" tint="-0.149998474074526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7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7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7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7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</font>
      <fill>
        <patternFill>
          <bgColor theme="0"/>
        </patternFill>
      </fill>
      <border>
        <vertical style="thin">
          <color theme="0"/>
        </vertical>
      </border>
    </dxf>
    <dxf>
      <font>
        <b val="0"/>
        <i val="0"/>
      </font>
      <fill>
        <patternFill>
          <bgColor rgb="FFEEF3FA"/>
        </patternFill>
      </fill>
      <border>
        <vertical style="thin">
          <color theme="0"/>
        </vertical>
      </border>
    </dxf>
    <dxf>
      <fill>
        <patternFill>
          <bgColor rgb="FFE1E8F6"/>
        </patternFill>
      </fill>
      <border>
        <top style="thin">
          <color rgb="FF003469"/>
        </top>
        <bottom style="thin">
          <color rgb="FF003469"/>
        </bottom>
        <vertical style="thin">
          <color theme="0"/>
        </vertical>
      </border>
    </dxf>
    <dxf>
      <font>
        <b/>
        <i val="0"/>
        <u val="none"/>
        <color rgb="FF404040"/>
      </font>
      <fill>
        <patternFill>
          <bgColor rgb="FFC7D6EE"/>
        </patternFill>
      </fill>
      <border>
        <top style="thin">
          <color rgb="FF003469"/>
        </top>
        <bottom style="thin">
          <color rgb="FF003469"/>
        </bottom>
        <vertical style="thin">
          <color theme="0"/>
        </vertical>
      </border>
    </dxf>
    <dxf>
      <font>
        <u val="none"/>
      </font>
      <border>
        <bottom style="thin">
          <color rgb="FF003469"/>
        </bottom>
      </border>
    </dxf>
    <dxf>
      <font>
        <b/>
        <i val="0"/>
        <u val="none"/>
      </font>
      <border>
        <bottom style="medium">
          <color theme="0"/>
        </bottom>
      </border>
    </dxf>
    <dxf>
      <font>
        <b val="0"/>
        <i val="0"/>
        <u val="none"/>
      </font>
      <fill>
        <patternFill>
          <bgColor rgb="FFEEF3FA"/>
        </patternFill>
      </fill>
    </dxf>
    <dxf>
      <font>
        <b/>
        <i val="0"/>
        <u val="none"/>
        <color rgb="FF404040"/>
      </font>
      <border>
        <bottom style="medium">
          <color rgb="FF404040"/>
        </bottom>
      </border>
    </dxf>
    <dxf>
      <font>
        <b val="0"/>
        <i val="0"/>
        <u val="none"/>
      </font>
      <border>
        <bottom style="thin">
          <color rgb="FF404040"/>
        </bottom>
      </border>
    </dxf>
  </dxfs>
  <tableStyles count="4" defaultTableStyle="TableStyleMedium2" defaultPivotStyle="PivotStyleLight16">
    <tableStyle name="OCHA_style_2" pivot="0" count="2" xr9:uid="{00000000-0011-0000-FFFF-FFFF00000000}">
      <tableStyleElement type="wholeTable" dxfId="65"/>
      <tableStyleElement type="headerRow" dxfId="64"/>
    </tableStyle>
    <tableStyle name="OCHA_style_3" pivot="0" count="2" xr9:uid="{00000000-0011-0000-FFFF-FFFF01000000}">
      <tableStyleElement type="wholeTable" dxfId="63"/>
      <tableStyleElement type="headerRow" dxfId="62"/>
    </tableStyle>
    <tableStyle name="OCHA_table_1" pivot="0" count="5" xr9:uid="{00000000-0011-0000-FFFF-FFFF02000000}">
      <tableStyleElement type="wholeTable" dxfId="61"/>
      <tableStyleElement type="headerRow" dxfId="60"/>
      <tableStyleElement type="totalRow" dxfId="59"/>
      <tableStyleElement type="firstRowStripe" dxfId="58"/>
      <tableStyleElement type="secondRowStripe" dxfId="57"/>
    </tableStyle>
    <tableStyle name="Table Style 1" pivot="0" count="0" xr9:uid="{00000000-0011-0000-FFFF-FFFF03000000}"/>
  </tableStyles>
  <colors>
    <mruColors>
      <color rgb="FF86789C"/>
      <color rgb="FF026CB6"/>
      <color rgb="FFD1D3D4"/>
      <color rgb="FFA7A9AC"/>
      <color rgb="FFE46C0A"/>
      <color rgb="FFFDDFC7"/>
      <color rgb="FF0034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r>
              <a:rPr lang="en-US" sz="1000">
                <a:latin typeface="Arial" pitchFamily="34" charset="0"/>
                <a:cs typeface="Arial" pitchFamily="34" charset="0"/>
              </a:rPr>
              <a:t>Titre (unité en million)</a:t>
            </a:r>
          </a:p>
        </c:rich>
      </c:tx>
      <c:layout>
        <c:manualLayout>
          <c:xMode val="edge"/>
          <c:yMode val="edge"/>
          <c:x val="4.7413057742782171E-2"/>
          <c:y val="2.777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1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'Bar Charts'!$B$1</c:f>
              <c:strCache>
                <c:ptCount val="1"/>
                <c:pt idx="0">
                  <c:v>Unit (unité)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rgbClr val="86789C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 Charts'!$A$2:$A$11</c:f>
              <c:strCache>
                <c:ptCount val="10"/>
                <c:pt idx="0">
                  <c:v>Indicatr 1</c:v>
                </c:pt>
                <c:pt idx="1">
                  <c:v>Indicatr 2</c:v>
                </c:pt>
                <c:pt idx="2">
                  <c:v>Indicatr 3</c:v>
                </c:pt>
                <c:pt idx="3">
                  <c:v>Indicatr 4</c:v>
                </c:pt>
                <c:pt idx="4">
                  <c:v>Indicatr 5</c:v>
                </c:pt>
                <c:pt idx="5">
                  <c:v>Indicatr 6</c:v>
                </c:pt>
                <c:pt idx="6">
                  <c:v>Indicatr 7</c:v>
                </c:pt>
                <c:pt idx="7">
                  <c:v>Indicatr 8</c:v>
                </c:pt>
                <c:pt idx="8">
                  <c:v>Indicatr 9</c:v>
                </c:pt>
                <c:pt idx="9">
                  <c:v>Indicatr 10</c:v>
                </c:pt>
              </c:strCache>
            </c:strRef>
          </c:cat>
          <c:val>
            <c:numRef>
              <c:f>'Bar Charts'!$B$2:$B$11</c:f>
              <c:numCache>
                <c:formatCode>#,##0</c:formatCode>
                <c:ptCount val="10"/>
                <c:pt idx="0">
                  <c:v>108715</c:v>
                </c:pt>
                <c:pt idx="1">
                  <c:v>78508</c:v>
                </c:pt>
                <c:pt idx="2">
                  <c:v>53072</c:v>
                </c:pt>
                <c:pt idx="3">
                  <c:v>16000</c:v>
                </c:pt>
                <c:pt idx="4">
                  <c:v>11578</c:v>
                </c:pt>
                <c:pt idx="5">
                  <c:v>11000</c:v>
                </c:pt>
                <c:pt idx="6">
                  <c:v>9817</c:v>
                </c:pt>
                <c:pt idx="7">
                  <c:v>7983</c:v>
                </c:pt>
                <c:pt idx="8">
                  <c:v>7223</c:v>
                </c:pt>
                <c:pt idx="9">
                  <c:v>5185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3D-46A8-B475-4AA71C021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80"/>
        <c:axId val="393039120"/>
        <c:axId val="393039512"/>
      </c:barChart>
      <c:catAx>
        <c:axId val="39303912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n-US"/>
          </a:p>
        </c:txPr>
        <c:crossAx val="393039512"/>
        <c:crosses val="autoZero"/>
        <c:auto val="1"/>
        <c:lblAlgn val="ctr"/>
        <c:lblOffset val="100"/>
        <c:noMultiLvlLbl val="0"/>
      </c:catAx>
      <c:valAx>
        <c:axId val="393039512"/>
        <c:scaling>
          <c:orientation val="minMax"/>
        </c:scaling>
        <c:delete val="0"/>
        <c:axPos val="t"/>
        <c:majorGridlines>
          <c:spPr>
            <a:ln w="9525" cap="flat" cmpd="sng" algn="ctr">
              <a:noFill/>
              <a:prstDash val="solid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03912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22194881889771"/>
          <c:y val="0.28344126771208511"/>
          <c:w val="0.33972304243219592"/>
          <c:h val="0.63327046009248034"/>
        </c:manualLayout>
      </c:layout>
      <c:pieChart>
        <c:varyColors val="1"/>
        <c:ser>
          <c:idx val="0"/>
          <c:order val="0"/>
          <c:tx>
            <c:strRef>
              <c:f>Sector!$C$1</c:f>
              <c:strCache>
                <c:ptCount val="1"/>
                <c:pt idx="0">
                  <c:v>Value 1 (unité)</c:v>
                </c:pt>
              </c:strCache>
            </c:strRef>
          </c:tx>
          <c:dPt>
            <c:idx val="0"/>
            <c:bubble3D val="0"/>
            <c:spPr>
              <a:solidFill>
                <a:schemeClr val="accent4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6EB-494C-92DE-F692FB071AD9}"/>
              </c:ext>
            </c:extLst>
          </c:dPt>
          <c:dPt>
            <c:idx val="1"/>
            <c:bubble3D val="0"/>
            <c:spPr>
              <a:solidFill>
                <a:schemeClr val="accent4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6EB-494C-92DE-F692FB071AD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100" b="1" i="0" u="none" strike="noStrike" kern="1200" baseline="0">
                    <a:solidFill>
                      <a:schemeClr val="bg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Sector!$B$2:$B$3</c:f>
              <c:strCache>
                <c:ptCount val="2"/>
                <c:pt idx="0">
                  <c:v>Value 1 (unité)</c:v>
                </c:pt>
                <c:pt idx="1">
                  <c:v>Value 2 (unité)</c:v>
                </c:pt>
              </c:strCache>
            </c:strRef>
          </c:cat>
          <c:val>
            <c:numRef>
              <c:f>Sector!$C$2:$C$3</c:f>
              <c:numCache>
                <c:formatCode>_-* #,##0_-;\-* #,##0_-;_-* "-"??_-;_-@_-</c:formatCode>
                <c:ptCount val="2"/>
                <c:pt idx="0">
                  <c:v>250000000</c:v>
                </c:pt>
                <c:pt idx="1">
                  <c:v>309284053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EB-494C-92DE-F692FB071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694435695538058"/>
          <c:y val="0.14125207721815841"/>
          <c:w val="0.65574278215223092"/>
          <c:h val="0.77602696112690051"/>
        </c:manualLayout>
      </c:layout>
      <c:pieChart>
        <c:varyColors val="1"/>
        <c:ser>
          <c:idx val="0"/>
          <c:order val="0"/>
          <c:tx>
            <c:strRef>
              <c:f>Sector!$F$1</c:f>
              <c:strCache>
                <c:ptCount val="1"/>
                <c:pt idx="0">
                  <c:v>Indicator/Indicateur</c:v>
                </c:pt>
              </c:strCache>
            </c:strRef>
          </c:tx>
          <c:dPt>
            <c:idx val="0"/>
            <c:bubble3D val="0"/>
            <c:spPr>
              <a:solidFill>
                <a:schemeClr val="accent3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55-429F-B7A6-1F08C2AE96FB}"/>
              </c:ext>
            </c:extLst>
          </c:dPt>
          <c:dPt>
            <c:idx val="1"/>
            <c:bubble3D val="0"/>
            <c:spPr>
              <a:solidFill>
                <a:schemeClr val="accent3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C0FF-4C4B-AAB2-6C5CDCD7E608}"/>
              </c:ext>
            </c:extLst>
          </c:dPt>
          <c:dPt>
            <c:idx val="2"/>
            <c:bubble3D val="0"/>
            <c:spPr>
              <a:solidFill>
                <a:schemeClr val="accent3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0FF-4C4B-AAB2-6C5CDCD7E608}"/>
              </c:ext>
            </c:extLst>
          </c:dPt>
          <c:dPt>
            <c:idx val="3"/>
            <c:bubble3D val="0"/>
            <c:spPr>
              <a:solidFill>
                <a:schemeClr val="accent3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0FF-4C4B-AAB2-6C5CDCD7E608}"/>
              </c:ext>
            </c:extLst>
          </c:dPt>
          <c:dLbls>
            <c:dLbl>
              <c:idx val="1"/>
              <c:layout>
                <c:manualLayout>
                  <c:x val="0.1210509186351706"/>
                  <c:y val="-0.1887993290779482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FF-4C4B-AAB2-6C5CDCD7E608}"/>
                </c:ext>
              </c:extLst>
            </c:dLbl>
            <c:dLbl>
              <c:idx val="2"/>
              <c:layout>
                <c:manualLayout>
                  <c:x val="0.19035695538057743"/>
                  <c:y val="8.14368913944928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FF-4C4B-AAB2-6C5CDCD7E608}"/>
                </c:ext>
              </c:extLst>
            </c:dLbl>
            <c:dLbl>
              <c:idx val="3"/>
              <c:layout>
                <c:manualLayout>
                  <c:x val="9.5343307086614176E-2"/>
                  <c:y val="0.1585395020888660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FF-4C4B-AAB2-6C5CDCD7E6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bg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Sector!$E$2:$E$5</c:f>
              <c:strCache>
                <c:ptCount val="4"/>
                <c:pt idx="0">
                  <c:v>Value 1</c:v>
                </c:pt>
                <c:pt idx="1">
                  <c:v>Value 2</c:v>
                </c:pt>
                <c:pt idx="2">
                  <c:v>Value 3</c:v>
                </c:pt>
                <c:pt idx="3">
                  <c:v>Value 4</c:v>
                </c:pt>
              </c:strCache>
            </c:strRef>
          </c:cat>
          <c:val>
            <c:numRef>
              <c:f>Sector!$F$2:$F$5</c:f>
              <c:numCache>
                <c:formatCode>#,##0</c:formatCode>
                <c:ptCount val="4"/>
                <c:pt idx="0">
                  <c:v>100</c:v>
                </c:pt>
                <c:pt idx="1">
                  <c:v>86</c:v>
                </c:pt>
                <c:pt idx="2">
                  <c:v>45</c:v>
                </c:pt>
                <c:pt idx="3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FF-4C4B-AAB2-6C5CDCD7E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295138888888893"/>
          <c:y val="0.22462692163479564"/>
          <c:w val="0.42886770833333332"/>
          <c:h val="0.61749231346081734"/>
        </c:manualLayout>
      </c:layout>
      <c:pieChart>
        <c:varyColors val="1"/>
        <c:ser>
          <c:idx val="0"/>
          <c:order val="0"/>
          <c:tx>
            <c:strRef>
              <c:f>Sector!$F$1</c:f>
              <c:strCache>
                <c:ptCount val="1"/>
                <c:pt idx="0">
                  <c:v>Indicator/Indicateur</c:v>
                </c:pt>
              </c:strCache>
            </c:strRef>
          </c:tx>
          <c:dPt>
            <c:idx val="0"/>
            <c:bubble3D val="0"/>
            <c:spPr>
              <a:solidFill>
                <a:schemeClr val="accent3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AB01-45C0-9F7F-18C6AF7695DF}"/>
              </c:ext>
            </c:extLst>
          </c:dPt>
          <c:dPt>
            <c:idx val="1"/>
            <c:bubble3D val="0"/>
            <c:spPr>
              <a:solidFill>
                <a:schemeClr val="accent3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01-45C0-9F7F-18C6AF7695DF}"/>
              </c:ext>
            </c:extLst>
          </c:dPt>
          <c:dPt>
            <c:idx val="2"/>
            <c:bubble3D val="0"/>
            <c:spPr>
              <a:solidFill>
                <a:schemeClr val="accent3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B01-45C0-9F7F-18C6AF7695DF}"/>
              </c:ext>
            </c:extLst>
          </c:dPt>
          <c:dPt>
            <c:idx val="3"/>
            <c:bubble3D val="0"/>
            <c:spPr>
              <a:solidFill>
                <a:schemeClr val="accent3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01-45C0-9F7F-18C6AF7695DF}"/>
              </c:ext>
            </c:extLst>
          </c:dPt>
          <c:dLbls>
            <c:dLbl>
              <c:idx val="0"/>
              <c:layout>
                <c:manualLayout>
                  <c:x val="-0.22048576388888888"/>
                  <c:y val="0.1206349206349206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lang="en-US" sz="1000" b="1" i="0" u="none" strike="noStrike" kern="1200" baseline="0">
                      <a:solidFill>
                        <a:schemeClr val="bg1"/>
                      </a:solidFill>
                      <a:latin typeface="Arial" pitchFamily="34" charset="0"/>
                      <a:ea typeface="+mn-ea"/>
                      <a:cs typeface="Arial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95729166666669"/>
                      <c:h val="0.2031746031746031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B01-45C0-9F7F-18C6AF7695DF}"/>
                </c:ext>
              </c:extLst>
            </c:dLbl>
            <c:dLbl>
              <c:idx val="1"/>
              <c:layout>
                <c:manualLayout>
                  <c:x val="0.12347222222222222"/>
                  <c:y val="-0.209523809523809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lang="en-US" sz="1000" b="1" i="0" u="none" strike="noStrike" kern="1200" baseline="0">
                      <a:solidFill>
                        <a:schemeClr val="bg1"/>
                      </a:solidFill>
                      <a:latin typeface="Arial" pitchFamily="34" charset="0"/>
                      <a:ea typeface="+mn-ea"/>
                      <a:cs typeface="Arial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01-45C0-9F7F-18C6AF7695DF}"/>
                </c:ext>
              </c:extLst>
            </c:dLbl>
            <c:dLbl>
              <c:idx val="2"/>
              <c:layout>
                <c:manualLayout>
                  <c:x val="3.5277604166666664E-2"/>
                  <c:y val="2.539682539682533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lang="en-US" sz="900" b="1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Arial" pitchFamily="34" charset="0"/>
                      <a:ea typeface="+mn-ea"/>
                      <a:cs typeface="Arial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804062499999997"/>
                      <c:h val="0.177777777777777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B01-45C0-9F7F-18C6AF7695DF}"/>
                </c:ext>
              </c:extLst>
            </c:dLbl>
            <c:dLbl>
              <c:idx val="3"/>
              <c:layout>
                <c:manualLayout>
                  <c:x val="5.732621527777778E-2"/>
                  <c:y val="3.17460317460317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lang="en-US" sz="800" b="1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Arial" pitchFamily="34" charset="0"/>
                      <a:ea typeface="+mn-ea"/>
                      <a:cs typeface="Arial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804062499999997"/>
                      <c:h val="0.177777777777777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01-45C0-9F7F-18C6AF7695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Sector!$E$2:$E$5</c:f>
              <c:strCache>
                <c:ptCount val="4"/>
                <c:pt idx="0">
                  <c:v>Value 1</c:v>
                </c:pt>
                <c:pt idx="1">
                  <c:v>Value 2</c:v>
                </c:pt>
                <c:pt idx="2">
                  <c:v>Value 3</c:v>
                </c:pt>
                <c:pt idx="3">
                  <c:v>Value 4</c:v>
                </c:pt>
              </c:strCache>
            </c:strRef>
          </c:cat>
          <c:val>
            <c:numRef>
              <c:f>Sector!$F$2:$F$5</c:f>
              <c:numCache>
                <c:formatCode>#,##0</c:formatCode>
                <c:ptCount val="4"/>
                <c:pt idx="0">
                  <c:v>100</c:v>
                </c:pt>
                <c:pt idx="1">
                  <c:v>86</c:v>
                </c:pt>
                <c:pt idx="2">
                  <c:v>45</c:v>
                </c:pt>
                <c:pt idx="3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01-45C0-9F7F-18C6AF769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0015817402254903"/>
          <c:y val="8.507596307377828E-2"/>
          <c:w val="0.49849692125997463"/>
          <c:h val="0.848078637368253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'Bar Charts'!$E$1</c:f>
              <c:strCache>
                <c:ptCount val="1"/>
                <c:pt idx="0">
                  <c:v>Indicator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</c:spPr>
          <c:invertIfNegative val="0"/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 sz="900">
                    <a:solidFill>
                      <a:srgbClr val="026CB6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 Charts'!$D$2:$D$8</c:f>
              <c:strCache>
                <c:ptCount val="7"/>
                <c:pt idx="0">
                  <c:v>Region 1</c:v>
                </c:pt>
                <c:pt idx="1">
                  <c:v>Region 2</c:v>
                </c:pt>
                <c:pt idx="2">
                  <c:v>Region 3</c:v>
                </c:pt>
                <c:pt idx="3">
                  <c:v>Region 4</c:v>
                </c:pt>
                <c:pt idx="4">
                  <c:v>Region 5</c:v>
                </c:pt>
                <c:pt idx="5">
                  <c:v>Region 6</c:v>
                </c:pt>
                <c:pt idx="6">
                  <c:v>Region 7</c:v>
                </c:pt>
              </c:strCache>
            </c:strRef>
          </c:cat>
          <c:val>
            <c:numRef>
              <c:f>'Bar Charts'!$E$2:$E$8</c:f>
              <c:numCache>
                <c:formatCode>#,##0</c:formatCode>
                <c:ptCount val="7"/>
                <c:pt idx="0">
                  <c:v>100</c:v>
                </c:pt>
                <c:pt idx="1">
                  <c:v>86</c:v>
                </c:pt>
                <c:pt idx="2">
                  <c:v>45</c:v>
                </c:pt>
                <c:pt idx="3">
                  <c:v>30</c:v>
                </c:pt>
                <c:pt idx="4">
                  <c:v>7</c:v>
                </c:pt>
                <c:pt idx="5">
                  <c:v>3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5B-4826-9016-7C22B5BEBADC}"/>
            </c:ext>
          </c:extLst>
        </c:ser>
        <c:ser>
          <c:idx val="1"/>
          <c:order val="1"/>
          <c:tx>
            <c:strRef>
              <c:f>'Bar Charts'!$F$1</c:f>
              <c:strCache>
                <c:ptCount val="1"/>
                <c:pt idx="0">
                  <c:v>Highlight</c:v>
                </c:pt>
              </c:strCache>
            </c:strRef>
          </c:tx>
          <c:spPr>
            <a:solidFill>
              <a:srgbClr val="86789C"/>
            </a:solidFill>
          </c:spPr>
          <c:invertIfNegative val="0"/>
          <c:cat>
            <c:strRef>
              <c:f>'Bar Charts'!$D$2:$D$8</c:f>
              <c:strCache>
                <c:ptCount val="7"/>
                <c:pt idx="0">
                  <c:v>Region 1</c:v>
                </c:pt>
                <c:pt idx="1">
                  <c:v>Region 2</c:v>
                </c:pt>
                <c:pt idx="2">
                  <c:v>Region 3</c:v>
                </c:pt>
                <c:pt idx="3">
                  <c:v>Region 4</c:v>
                </c:pt>
                <c:pt idx="4">
                  <c:v>Region 5</c:v>
                </c:pt>
                <c:pt idx="5">
                  <c:v>Region 6</c:v>
                </c:pt>
                <c:pt idx="6">
                  <c:v>Region 7</c:v>
                </c:pt>
              </c:strCache>
            </c:strRef>
          </c:cat>
          <c:val>
            <c:numRef>
              <c:f>'Bar Charts'!$F$2:$F$8</c:f>
              <c:numCache>
                <c:formatCode>#,##0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30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5B-4826-9016-7C22B5BEB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93040296"/>
        <c:axId val="393040688"/>
      </c:barChart>
      <c:catAx>
        <c:axId val="39304029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lang="en-US" sz="9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93040688"/>
        <c:crosses val="autoZero"/>
        <c:auto val="1"/>
        <c:lblAlgn val="ctr"/>
        <c:lblOffset val="100"/>
        <c:noMultiLvlLbl val="0"/>
      </c:catAx>
      <c:valAx>
        <c:axId val="393040688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#,##0" sourceLinked="1"/>
        <c:majorTickMark val="none"/>
        <c:minorTickMark val="none"/>
        <c:tickLblPos val="none"/>
        <c:spPr>
          <a:ln>
            <a:noFill/>
          </a:ln>
        </c:spPr>
        <c:txPr>
          <a:bodyPr/>
          <a:lstStyle/>
          <a:p>
            <a:pPr>
              <a:defRPr lang="en-US"/>
            </a:pPr>
            <a:endParaRPr lang="en-US"/>
          </a:p>
        </c:txPr>
        <c:crossAx val="3930402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r>
              <a:rPr lang="en-US" sz="1000">
                <a:latin typeface="Arial" pitchFamily="34" charset="0"/>
                <a:cs typeface="Arial" pitchFamily="34" charset="0"/>
              </a:rPr>
              <a:t>Titre (unité en million)</a:t>
            </a:r>
          </a:p>
        </c:rich>
      </c:tx>
      <c:layout>
        <c:manualLayout>
          <c:xMode val="edge"/>
          <c:yMode val="edge"/>
          <c:x val="4.7413057742782171E-2"/>
          <c:y val="2.777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1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'StackedBar charts'!$B$1</c:f>
              <c:strCache>
                <c:ptCount val="1"/>
                <c:pt idx="0">
                  <c:v>Population Ciblée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'StackedBar charts'!$A$2:$A$11</c:f>
              <c:strCache>
                <c:ptCount val="10"/>
                <c:pt idx="0">
                  <c:v>Region 1</c:v>
                </c:pt>
                <c:pt idx="1">
                  <c:v>Region 2</c:v>
                </c:pt>
                <c:pt idx="2">
                  <c:v>Region 3</c:v>
                </c:pt>
                <c:pt idx="3">
                  <c:v>Region 4</c:v>
                </c:pt>
                <c:pt idx="4">
                  <c:v>Region 5</c:v>
                </c:pt>
                <c:pt idx="5">
                  <c:v>Region 6</c:v>
                </c:pt>
                <c:pt idx="6">
                  <c:v>Region 7</c:v>
                </c:pt>
                <c:pt idx="7">
                  <c:v>Region 8</c:v>
                </c:pt>
                <c:pt idx="8">
                  <c:v>Region 9</c:v>
                </c:pt>
                <c:pt idx="9">
                  <c:v>Region 10</c:v>
                </c:pt>
              </c:strCache>
            </c:strRef>
          </c:cat>
          <c:val>
            <c:numRef>
              <c:f>'StackedBar charts'!$B$2:$B$11</c:f>
              <c:numCache>
                <c:formatCode>_-* #,##0_-;\-* #,##0_-;_-* "-"??_-;_-@_-</c:formatCode>
                <c:ptCount val="10"/>
                <c:pt idx="0">
                  <c:v>1600000</c:v>
                </c:pt>
                <c:pt idx="1">
                  <c:v>516000</c:v>
                </c:pt>
                <c:pt idx="2">
                  <c:v>1700000</c:v>
                </c:pt>
                <c:pt idx="3">
                  <c:v>777000</c:v>
                </c:pt>
                <c:pt idx="4">
                  <c:v>696000</c:v>
                </c:pt>
                <c:pt idx="5">
                  <c:v>46000</c:v>
                </c:pt>
                <c:pt idx="6">
                  <c:v>350000</c:v>
                </c:pt>
                <c:pt idx="7">
                  <c:v>125000</c:v>
                </c:pt>
                <c:pt idx="8">
                  <c:v>97000</c:v>
                </c:pt>
                <c:pt idx="9">
                  <c:v>360000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93-4DCC-8EEF-E4AF3406B960}"/>
            </c:ext>
          </c:extLst>
        </c:ser>
        <c:ser>
          <c:idx val="1"/>
          <c:order val="1"/>
          <c:tx>
            <c:strRef>
              <c:f>'StackedBar charts'!$C$1</c:f>
              <c:strCache>
                <c:ptCount val="1"/>
                <c:pt idx="0">
                  <c:v>Population assistée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'StackedBar charts'!$A$2:$A$11</c:f>
              <c:strCache>
                <c:ptCount val="10"/>
                <c:pt idx="0">
                  <c:v>Region 1</c:v>
                </c:pt>
                <c:pt idx="1">
                  <c:v>Region 2</c:v>
                </c:pt>
                <c:pt idx="2">
                  <c:v>Region 3</c:v>
                </c:pt>
                <c:pt idx="3">
                  <c:v>Region 4</c:v>
                </c:pt>
                <c:pt idx="4">
                  <c:v>Region 5</c:v>
                </c:pt>
                <c:pt idx="5">
                  <c:v>Region 6</c:v>
                </c:pt>
                <c:pt idx="6">
                  <c:v>Region 7</c:v>
                </c:pt>
                <c:pt idx="7">
                  <c:v>Region 8</c:v>
                </c:pt>
                <c:pt idx="8">
                  <c:v>Region 9</c:v>
                </c:pt>
                <c:pt idx="9">
                  <c:v>Region 10</c:v>
                </c:pt>
              </c:strCache>
            </c:strRef>
          </c:cat>
          <c:val>
            <c:numRef>
              <c:f>'StackedBar charts'!$C$2:$C$11</c:f>
              <c:numCache>
                <c:formatCode>_-* #,##0_-;\-* #,##0_-;_-* "-"??_-;_-@_-</c:formatCode>
                <c:ptCount val="10"/>
                <c:pt idx="0">
                  <c:v>1726424</c:v>
                </c:pt>
                <c:pt idx="1">
                  <c:v>0</c:v>
                </c:pt>
                <c:pt idx="2">
                  <c:v>242839</c:v>
                </c:pt>
                <c:pt idx="3">
                  <c:v>380905</c:v>
                </c:pt>
                <c:pt idx="4">
                  <c:v>114657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49863</c:v>
                </c:pt>
                <c:pt idx="9">
                  <c:v>151161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93-4DCC-8EEF-E4AF3406B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93041472"/>
        <c:axId val="393041864"/>
      </c:barChart>
      <c:catAx>
        <c:axId val="39304147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n-US"/>
          </a:p>
        </c:txPr>
        <c:crossAx val="393041864"/>
        <c:crosses val="autoZero"/>
        <c:auto val="1"/>
        <c:lblAlgn val="ctr"/>
        <c:lblOffset val="100"/>
        <c:noMultiLvlLbl val="0"/>
      </c:catAx>
      <c:valAx>
        <c:axId val="393041864"/>
        <c:scaling>
          <c:orientation val="minMax"/>
        </c:scaling>
        <c:delete val="0"/>
        <c:axPos val="t"/>
        <c:majorGridlines>
          <c:spPr>
            <a:ln w="6350" cap="flat" cmpd="sng" algn="ctr">
              <a:solidFill>
                <a:schemeClr val="bg1">
                  <a:lumMod val="95000"/>
                </a:schemeClr>
              </a:solidFill>
              <a:prstDash val="solid"/>
              <a:round/>
            </a:ln>
            <a:effectLst/>
          </c:spPr>
        </c:majorGridlines>
        <c:numFmt formatCode="#,##0,,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n-US"/>
          </a:p>
        </c:txPr>
        <c:crossAx val="39304147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0108404039522776E-2"/>
          <c:y val="0.1030126336248785"/>
          <c:w val="0.79122986111111115"/>
          <c:h val="5.77088068073123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r>
              <a:rPr lang="en-US" sz="1000">
                <a:latin typeface="Arial" pitchFamily="34" charset="0"/>
                <a:cs typeface="Arial" pitchFamily="34" charset="0"/>
              </a:rPr>
              <a:t>Titre (unité)</a:t>
            </a:r>
          </a:p>
        </c:rich>
      </c:tx>
      <c:layout>
        <c:manualLayout>
          <c:xMode val="edge"/>
          <c:yMode val="edge"/>
          <c:x val="4.7413057742782171E-2"/>
          <c:y val="2.777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1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'StackedBar charts'!$F$1</c:f>
              <c:strCache>
                <c:ptCount val="1"/>
                <c:pt idx="0">
                  <c:v>Indicateur 1 (unité)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'StackedBar charts'!$E$2:$E$8</c:f>
              <c:strCache>
                <c:ptCount val="7"/>
                <c:pt idx="0">
                  <c:v>Region 1</c:v>
                </c:pt>
                <c:pt idx="1">
                  <c:v>Region 2</c:v>
                </c:pt>
                <c:pt idx="2">
                  <c:v>Region 3</c:v>
                </c:pt>
                <c:pt idx="3">
                  <c:v>Region 4</c:v>
                </c:pt>
                <c:pt idx="4">
                  <c:v>Region 5</c:v>
                </c:pt>
                <c:pt idx="5">
                  <c:v>Region 6</c:v>
                </c:pt>
                <c:pt idx="6">
                  <c:v>Region 7</c:v>
                </c:pt>
              </c:strCache>
            </c:strRef>
          </c:cat>
          <c:val>
            <c:numRef>
              <c:f>'StackedBar charts'!$F$2:$F$8</c:f>
              <c:numCache>
                <c:formatCode>#,##0</c:formatCode>
                <c:ptCount val="7"/>
                <c:pt idx="0">
                  <c:v>100</c:v>
                </c:pt>
                <c:pt idx="1">
                  <c:v>86</c:v>
                </c:pt>
                <c:pt idx="2">
                  <c:v>45</c:v>
                </c:pt>
                <c:pt idx="3">
                  <c:v>30</c:v>
                </c:pt>
                <c:pt idx="4">
                  <c:v>7</c:v>
                </c:pt>
                <c:pt idx="5">
                  <c:v>3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8-4389-A9E8-ECEE060B2C42}"/>
            </c:ext>
          </c:extLst>
        </c:ser>
        <c:ser>
          <c:idx val="1"/>
          <c:order val="1"/>
          <c:tx>
            <c:strRef>
              <c:f>'StackedBar charts'!$G$1</c:f>
              <c:strCache>
                <c:ptCount val="1"/>
                <c:pt idx="0">
                  <c:v>Indicateur 2 (unité)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'StackedBar charts'!$E$2:$E$8</c:f>
              <c:strCache>
                <c:ptCount val="7"/>
                <c:pt idx="0">
                  <c:v>Region 1</c:v>
                </c:pt>
                <c:pt idx="1">
                  <c:v>Region 2</c:v>
                </c:pt>
                <c:pt idx="2">
                  <c:v>Region 3</c:v>
                </c:pt>
                <c:pt idx="3">
                  <c:v>Region 4</c:v>
                </c:pt>
                <c:pt idx="4">
                  <c:v>Region 5</c:v>
                </c:pt>
                <c:pt idx="5">
                  <c:v>Region 6</c:v>
                </c:pt>
                <c:pt idx="6">
                  <c:v>Region 7</c:v>
                </c:pt>
              </c:strCache>
            </c:strRef>
          </c:cat>
          <c:val>
            <c:numRef>
              <c:f>'StackedBar charts'!$G$2:$G$8</c:f>
              <c:numCache>
                <c:formatCode>#,##0</c:formatCode>
                <c:ptCount val="7"/>
                <c:pt idx="0">
                  <c:v>50</c:v>
                </c:pt>
                <c:pt idx="1">
                  <c:v>33</c:v>
                </c:pt>
                <c:pt idx="2">
                  <c:v>25</c:v>
                </c:pt>
                <c:pt idx="3">
                  <c:v>20</c:v>
                </c:pt>
                <c:pt idx="4">
                  <c:v>18</c:v>
                </c:pt>
                <c:pt idx="5">
                  <c:v>9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B8-4389-A9E8-ECEE060B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93042648"/>
        <c:axId val="393043040"/>
      </c:barChart>
      <c:catAx>
        <c:axId val="3930426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n-US"/>
          </a:p>
        </c:txPr>
        <c:crossAx val="393043040"/>
        <c:crosses val="autoZero"/>
        <c:auto val="1"/>
        <c:lblAlgn val="ctr"/>
        <c:lblOffset val="100"/>
        <c:noMultiLvlLbl val="0"/>
      </c:catAx>
      <c:valAx>
        <c:axId val="393043040"/>
        <c:scaling>
          <c:orientation val="minMax"/>
        </c:scaling>
        <c:delete val="0"/>
        <c:axPos val="t"/>
        <c:majorGridlines>
          <c:spPr>
            <a:ln w="6350" cap="flat" cmpd="sng" algn="ctr">
              <a:solidFill>
                <a:schemeClr val="bg1">
                  <a:lumMod val="9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n-US"/>
          </a:p>
        </c:txPr>
        <c:crossAx val="39304264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0108404039522776E-2"/>
          <c:y val="0.1030126336248785"/>
          <c:w val="0.62702990381050039"/>
          <c:h val="5.77088068073123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r>
              <a:rPr lang="en-US" sz="1000">
                <a:latin typeface="Arial" pitchFamily="34" charset="0"/>
                <a:cs typeface="Arial" pitchFamily="34" charset="0"/>
              </a:rPr>
              <a:t>Titre (unité en million)</a:t>
            </a:r>
          </a:p>
        </c:rich>
      </c:tx>
      <c:layout>
        <c:manualLayout>
          <c:xMode val="edge"/>
          <c:yMode val="edge"/>
          <c:x val="4.7413057742782171E-2"/>
          <c:y val="2.777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1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9728645833333335"/>
          <c:y val="0.29776346138550863"/>
          <c:w val="0.44626909722222213"/>
          <c:h val="0.65822953948938201"/>
        </c:manualLayout>
      </c:layout>
      <c:barChart>
        <c:barDir val="bar"/>
        <c:grouping val="clustered"/>
        <c:varyColors val="0"/>
        <c:ser>
          <c:idx val="0"/>
          <c:order val="0"/>
          <c:tx>
            <c:v>Ciblée</c:v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'StackedBar charts'!$O$2:$O$11</c:f>
              <c:strCache>
                <c:ptCount val="10"/>
                <c:pt idx="0">
                  <c:v>District 1 (14%)</c:v>
                </c:pt>
                <c:pt idx="1">
                  <c:v>District 2 (108%)</c:v>
                </c:pt>
                <c:pt idx="2">
                  <c:v>District 3 (49%)</c:v>
                </c:pt>
                <c:pt idx="3">
                  <c:v>District 4 (16%)</c:v>
                </c:pt>
                <c:pt idx="4">
                  <c:v>District 5 (0%)</c:v>
                </c:pt>
                <c:pt idx="5">
                  <c:v>District 6 (42%)</c:v>
                </c:pt>
                <c:pt idx="6">
                  <c:v>District 7 (0%)</c:v>
                </c:pt>
                <c:pt idx="7">
                  <c:v>District 8 (0%)</c:v>
                </c:pt>
                <c:pt idx="8">
                  <c:v>District 9 (51%)</c:v>
                </c:pt>
                <c:pt idx="9">
                  <c:v>District 10 (0%)</c:v>
                </c:pt>
              </c:strCache>
            </c:strRef>
          </c:cat>
          <c:val>
            <c:numRef>
              <c:f>'StackedBar charts'!$L$2:$L$11</c:f>
              <c:numCache>
                <c:formatCode>0.00</c:formatCode>
                <c:ptCount val="10"/>
                <c:pt idx="0">
                  <c:v>1.7</c:v>
                </c:pt>
                <c:pt idx="1">
                  <c:v>1.6</c:v>
                </c:pt>
                <c:pt idx="2">
                  <c:v>0.77700000000000002</c:v>
                </c:pt>
                <c:pt idx="3">
                  <c:v>0.69599999999999995</c:v>
                </c:pt>
                <c:pt idx="4">
                  <c:v>0.51600000000000001</c:v>
                </c:pt>
                <c:pt idx="5">
                  <c:v>0.36</c:v>
                </c:pt>
                <c:pt idx="6">
                  <c:v>0.35</c:v>
                </c:pt>
                <c:pt idx="7">
                  <c:v>0.125</c:v>
                </c:pt>
                <c:pt idx="8">
                  <c:v>9.7000000000000003E-2</c:v>
                </c:pt>
                <c:pt idx="9">
                  <c:v>4.5999999999999999E-2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EE-40D2-9CCC-1DFE641DDB79}"/>
            </c:ext>
          </c:extLst>
        </c:ser>
        <c:ser>
          <c:idx val="1"/>
          <c:order val="1"/>
          <c:tx>
            <c:v>Assistée</c:v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'StackedBar charts'!$O$2:$O$11</c:f>
              <c:strCache>
                <c:ptCount val="10"/>
                <c:pt idx="0">
                  <c:v>District 1 (14%)</c:v>
                </c:pt>
                <c:pt idx="1">
                  <c:v>District 2 (108%)</c:v>
                </c:pt>
                <c:pt idx="2">
                  <c:v>District 3 (49%)</c:v>
                </c:pt>
                <c:pt idx="3">
                  <c:v>District 4 (16%)</c:v>
                </c:pt>
                <c:pt idx="4">
                  <c:v>District 5 (0%)</c:v>
                </c:pt>
                <c:pt idx="5">
                  <c:v>District 6 (42%)</c:v>
                </c:pt>
                <c:pt idx="6">
                  <c:v>District 7 (0%)</c:v>
                </c:pt>
                <c:pt idx="7">
                  <c:v>District 8 (0%)</c:v>
                </c:pt>
                <c:pt idx="8">
                  <c:v>District 9 (51%)</c:v>
                </c:pt>
                <c:pt idx="9">
                  <c:v>District 10 (0%)</c:v>
                </c:pt>
              </c:strCache>
            </c:strRef>
          </c:cat>
          <c:val>
            <c:numRef>
              <c:f>'StackedBar charts'!$M$2:$M$11</c:f>
              <c:numCache>
                <c:formatCode>0.00</c:formatCode>
                <c:ptCount val="10"/>
                <c:pt idx="0">
                  <c:v>0.242839</c:v>
                </c:pt>
                <c:pt idx="1">
                  <c:v>1.726424</c:v>
                </c:pt>
                <c:pt idx="2">
                  <c:v>0.38090499999999999</c:v>
                </c:pt>
                <c:pt idx="3">
                  <c:v>0.114657</c:v>
                </c:pt>
                <c:pt idx="4">
                  <c:v>0</c:v>
                </c:pt>
                <c:pt idx="5">
                  <c:v>0.15116099999999999</c:v>
                </c:pt>
                <c:pt idx="6">
                  <c:v>0</c:v>
                </c:pt>
                <c:pt idx="7">
                  <c:v>0</c:v>
                </c:pt>
                <c:pt idx="8">
                  <c:v>4.9862999999999998E-2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EE-40D2-9CCC-1DFE641DD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05921584"/>
        <c:axId val="502925232"/>
      </c:barChart>
      <c:catAx>
        <c:axId val="5059215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n-US"/>
          </a:p>
        </c:txPr>
        <c:crossAx val="502925232"/>
        <c:crosses val="autoZero"/>
        <c:auto val="1"/>
        <c:lblAlgn val="ctr"/>
        <c:lblOffset val="100"/>
        <c:noMultiLvlLbl val="0"/>
      </c:catAx>
      <c:valAx>
        <c:axId val="502925232"/>
        <c:scaling>
          <c:orientation val="minMax"/>
        </c:scaling>
        <c:delete val="0"/>
        <c:axPos val="t"/>
        <c:majorGridlines>
          <c:spPr>
            <a:ln w="6350" cap="flat" cmpd="sng" algn="ctr">
              <a:solidFill>
                <a:schemeClr val="bg1">
                  <a:lumMod val="95000"/>
                </a:schemeClr>
              </a:solidFill>
              <a:prstDash val="solid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n-US"/>
          </a:p>
        </c:txPr>
        <c:crossAx val="50592158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0108404039522776E-2"/>
          <c:y val="0.1030126336248785"/>
          <c:w val="0.36508888888888891"/>
          <c:h val="7.4977730056470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93121898306608E-2"/>
          <c:y val="7.1773528308961373E-2"/>
          <c:w val="0.5912065060389935"/>
          <c:h val="0.8184500621632822"/>
        </c:manualLayout>
      </c:layout>
      <c:areaChart>
        <c:grouping val="standard"/>
        <c:varyColors val="0"/>
        <c:ser>
          <c:idx val="2"/>
          <c:order val="1"/>
          <c:tx>
            <c:v>Déficit</c:v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Trends!$C$2:$C$23</c:f>
              <c:numCache>
                <c:formatCode>m/d/yyyy</c:formatCode>
                <c:ptCount val="22"/>
                <c:pt idx="0">
                  <c:v>33969</c:v>
                </c:pt>
                <c:pt idx="1">
                  <c:v>34334</c:v>
                </c:pt>
                <c:pt idx="2">
                  <c:v>34699</c:v>
                </c:pt>
                <c:pt idx="3">
                  <c:v>35064</c:v>
                </c:pt>
                <c:pt idx="4">
                  <c:v>35430</c:v>
                </c:pt>
                <c:pt idx="5">
                  <c:v>35795</c:v>
                </c:pt>
                <c:pt idx="6">
                  <c:v>36160</c:v>
                </c:pt>
                <c:pt idx="7">
                  <c:v>36525</c:v>
                </c:pt>
                <c:pt idx="8">
                  <c:v>36891</c:v>
                </c:pt>
                <c:pt idx="9">
                  <c:v>37256</c:v>
                </c:pt>
                <c:pt idx="10">
                  <c:v>37621</c:v>
                </c:pt>
                <c:pt idx="11">
                  <c:v>37986</c:v>
                </c:pt>
                <c:pt idx="12">
                  <c:v>38352</c:v>
                </c:pt>
                <c:pt idx="13">
                  <c:v>38717</c:v>
                </c:pt>
                <c:pt idx="14">
                  <c:v>39082</c:v>
                </c:pt>
                <c:pt idx="15">
                  <c:v>39447</c:v>
                </c:pt>
                <c:pt idx="16">
                  <c:v>39813</c:v>
                </c:pt>
                <c:pt idx="17">
                  <c:v>40178</c:v>
                </c:pt>
                <c:pt idx="18">
                  <c:v>40543</c:v>
                </c:pt>
                <c:pt idx="19">
                  <c:v>40908</c:v>
                </c:pt>
                <c:pt idx="20">
                  <c:v>41274</c:v>
                </c:pt>
                <c:pt idx="21">
                  <c:v>41639</c:v>
                </c:pt>
              </c:numCache>
            </c:numRef>
          </c:cat>
          <c:val>
            <c:numRef>
              <c:f>Trends!$D$2:$D$23</c:f>
              <c:numCache>
                <c:formatCode>General</c:formatCode>
                <c:ptCount val="22"/>
                <c:pt idx="0">
                  <c:v>2.7</c:v>
                </c:pt>
                <c:pt idx="1">
                  <c:v>3.9</c:v>
                </c:pt>
                <c:pt idx="2">
                  <c:v>2.7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1.5</c:v>
                </c:pt>
                <c:pt idx="6">
                  <c:v>2.1</c:v>
                </c:pt>
                <c:pt idx="7">
                  <c:v>2.4</c:v>
                </c:pt>
                <c:pt idx="8">
                  <c:v>1.9</c:v>
                </c:pt>
                <c:pt idx="9">
                  <c:v>2.7</c:v>
                </c:pt>
                <c:pt idx="10">
                  <c:v>4.5</c:v>
                </c:pt>
                <c:pt idx="11">
                  <c:v>7.3</c:v>
                </c:pt>
                <c:pt idx="12">
                  <c:v>3.4</c:v>
                </c:pt>
                <c:pt idx="13">
                  <c:v>6.3</c:v>
                </c:pt>
                <c:pt idx="14">
                  <c:v>6.3</c:v>
                </c:pt>
                <c:pt idx="15">
                  <c:v>6.1</c:v>
                </c:pt>
                <c:pt idx="16">
                  <c:v>8.5</c:v>
                </c:pt>
                <c:pt idx="17">
                  <c:v>10.3</c:v>
                </c:pt>
                <c:pt idx="18">
                  <c:v>11.2</c:v>
                </c:pt>
                <c:pt idx="19">
                  <c:v>8.9</c:v>
                </c:pt>
                <c:pt idx="20">
                  <c:v>8.9</c:v>
                </c:pt>
                <c:pt idx="21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3-4253-BD21-BD7F3457AD99}"/>
            </c:ext>
          </c:extLst>
        </c:ser>
        <c:ser>
          <c:idx val="3"/>
          <c:order val="2"/>
          <c:tx>
            <c:v>Indicateur 2 Filled</c:v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cat>
            <c:numRef>
              <c:f>Trends!$C$2:$C$23</c:f>
              <c:numCache>
                <c:formatCode>m/d/yyyy</c:formatCode>
                <c:ptCount val="22"/>
                <c:pt idx="0">
                  <c:v>33969</c:v>
                </c:pt>
                <c:pt idx="1">
                  <c:v>34334</c:v>
                </c:pt>
                <c:pt idx="2">
                  <c:v>34699</c:v>
                </c:pt>
                <c:pt idx="3">
                  <c:v>35064</c:v>
                </c:pt>
                <c:pt idx="4">
                  <c:v>35430</c:v>
                </c:pt>
                <c:pt idx="5">
                  <c:v>35795</c:v>
                </c:pt>
                <c:pt idx="6">
                  <c:v>36160</c:v>
                </c:pt>
                <c:pt idx="7">
                  <c:v>36525</c:v>
                </c:pt>
                <c:pt idx="8">
                  <c:v>36891</c:v>
                </c:pt>
                <c:pt idx="9">
                  <c:v>37256</c:v>
                </c:pt>
                <c:pt idx="10">
                  <c:v>37621</c:v>
                </c:pt>
                <c:pt idx="11">
                  <c:v>37986</c:v>
                </c:pt>
                <c:pt idx="12">
                  <c:v>38352</c:v>
                </c:pt>
                <c:pt idx="13">
                  <c:v>38717</c:v>
                </c:pt>
                <c:pt idx="14">
                  <c:v>39082</c:v>
                </c:pt>
                <c:pt idx="15">
                  <c:v>39447</c:v>
                </c:pt>
                <c:pt idx="16">
                  <c:v>39813</c:v>
                </c:pt>
                <c:pt idx="17">
                  <c:v>40178</c:v>
                </c:pt>
                <c:pt idx="18">
                  <c:v>40543</c:v>
                </c:pt>
                <c:pt idx="19">
                  <c:v>40908</c:v>
                </c:pt>
                <c:pt idx="20">
                  <c:v>41274</c:v>
                </c:pt>
                <c:pt idx="21">
                  <c:v>41639</c:v>
                </c:pt>
              </c:numCache>
            </c:numRef>
          </c:cat>
          <c:val>
            <c:numRef>
              <c:f>Trends!$E$2:$E$23</c:f>
              <c:numCache>
                <c:formatCode>General</c:formatCode>
                <c:ptCount val="22"/>
                <c:pt idx="0">
                  <c:v>2.1</c:v>
                </c:pt>
                <c:pt idx="1">
                  <c:v>2.5</c:v>
                </c:pt>
                <c:pt idx="2">
                  <c:v>2.2000000000000002</c:v>
                </c:pt>
                <c:pt idx="3">
                  <c:v>1.8</c:v>
                </c:pt>
                <c:pt idx="4">
                  <c:v>1.6</c:v>
                </c:pt>
                <c:pt idx="5">
                  <c:v>1</c:v>
                </c:pt>
                <c:pt idx="6">
                  <c:v>1.3</c:v>
                </c:pt>
                <c:pt idx="7">
                  <c:v>1.8</c:v>
                </c:pt>
                <c:pt idx="8">
                  <c:v>1.1000000000000001</c:v>
                </c:pt>
                <c:pt idx="9">
                  <c:v>1.5</c:v>
                </c:pt>
                <c:pt idx="10">
                  <c:v>3</c:v>
                </c:pt>
                <c:pt idx="11">
                  <c:v>4.3</c:v>
                </c:pt>
                <c:pt idx="12">
                  <c:v>2.2000000000000002</c:v>
                </c:pt>
                <c:pt idx="13">
                  <c:v>4</c:v>
                </c:pt>
                <c:pt idx="14">
                  <c:v>3.9</c:v>
                </c:pt>
                <c:pt idx="15">
                  <c:v>4</c:v>
                </c:pt>
                <c:pt idx="16">
                  <c:v>5.7</c:v>
                </c:pt>
                <c:pt idx="17">
                  <c:v>7</c:v>
                </c:pt>
                <c:pt idx="18">
                  <c:v>7.2</c:v>
                </c:pt>
                <c:pt idx="19">
                  <c:v>5.7</c:v>
                </c:pt>
                <c:pt idx="20">
                  <c:v>5.3</c:v>
                </c:pt>
                <c:pt idx="2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A3-4253-BD21-BD7F3457A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6801408"/>
        <c:axId val="396801800"/>
      </c:areaChart>
      <c:lineChart>
        <c:grouping val="standard"/>
        <c:varyColors val="0"/>
        <c:ser>
          <c:idx val="4"/>
          <c:order val="0"/>
          <c:tx>
            <c:v>Indicateur 1</c:v>
          </c:tx>
          <c:spPr>
            <a:ln w="28575" cap="rnd" cmpd="sng" algn="ctr">
              <a:solidFill>
                <a:schemeClr val="accent4">
                  <a:tint val="54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Trends!$C$2:$C$23</c:f>
              <c:numCache>
                <c:formatCode>m/d/yyyy</c:formatCode>
                <c:ptCount val="22"/>
                <c:pt idx="0">
                  <c:v>33969</c:v>
                </c:pt>
                <c:pt idx="1">
                  <c:v>34334</c:v>
                </c:pt>
                <c:pt idx="2">
                  <c:v>34699</c:v>
                </c:pt>
                <c:pt idx="3">
                  <c:v>35064</c:v>
                </c:pt>
                <c:pt idx="4">
                  <c:v>35430</c:v>
                </c:pt>
                <c:pt idx="5">
                  <c:v>35795</c:v>
                </c:pt>
                <c:pt idx="6">
                  <c:v>36160</c:v>
                </c:pt>
                <c:pt idx="7">
                  <c:v>36525</c:v>
                </c:pt>
                <c:pt idx="8">
                  <c:v>36891</c:v>
                </c:pt>
                <c:pt idx="9">
                  <c:v>37256</c:v>
                </c:pt>
                <c:pt idx="10">
                  <c:v>37621</c:v>
                </c:pt>
                <c:pt idx="11">
                  <c:v>37986</c:v>
                </c:pt>
                <c:pt idx="12">
                  <c:v>38352</c:v>
                </c:pt>
                <c:pt idx="13">
                  <c:v>38717</c:v>
                </c:pt>
                <c:pt idx="14">
                  <c:v>39082</c:v>
                </c:pt>
                <c:pt idx="15">
                  <c:v>39447</c:v>
                </c:pt>
                <c:pt idx="16">
                  <c:v>39813</c:v>
                </c:pt>
                <c:pt idx="17">
                  <c:v>40178</c:v>
                </c:pt>
                <c:pt idx="18">
                  <c:v>40543</c:v>
                </c:pt>
                <c:pt idx="19">
                  <c:v>40908</c:v>
                </c:pt>
                <c:pt idx="20">
                  <c:v>41274</c:v>
                </c:pt>
                <c:pt idx="21">
                  <c:v>41639</c:v>
                </c:pt>
              </c:numCache>
            </c:numRef>
          </c:cat>
          <c:val>
            <c:numRef>
              <c:f>Trends!$D$2:$D$23</c:f>
              <c:numCache>
                <c:formatCode>General</c:formatCode>
                <c:ptCount val="22"/>
                <c:pt idx="0">
                  <c:v>2.7</c:v>
                </c:pt>
                <c:pt idx="1">
                  <c:v>3.9</c:v>
                </c:pt>
                <c:pt idx="2">
                  <c:v>2.7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1.5</c:v>
                </c:pt>
                <c:pt idx="6">
                  <c:v>2.1</c:v>
                </c:pt>
                <c:pt idx="7">
                  <c:v>2.4</c:v>
                </c:pt>
                <c:pt idx="8">
                  <c:v>1.9</c:v>
                </c:pt>
                <c:pt idx="9">
                  <c:v>2.7</c:v>
                </c:pt>
                <c:pt idx="10">
                  <c:v>4.5</c:v>
                </c:pt>
                <c:pt idx="11">
                  <c:v>7.3</c:v>
                </c:pt>
                <c:pt idx="12">
                  <c:v>3.4</c:v>
                </c:pt>
                <c:pt idx="13">
                  <c:v>6.3</c:v>
                </c:pt>
                <c:pt idx="14">
                  <c:v>6.3</c:v>
                </c:pt>
                <c:pt idx="15">
                  <c:v>6.1</c:v>
                </c:pt>
                <c:pt idx="16">
                  <c:v>8.5</c:v>
                </c:pt>
                <c:pt idx="17">
                  <c:v>10.3</c:v>
                </c:pt>
                <c:pt idx="18">
                  <c:v>11.2</c:v>
                </c:pt>
                <c:pt idx="19">
                  <c:v>8.9</c:v>
                </c:pt>
                <c:pt idx="20">
                  <c:v>8.9</c:v>
                </c:pt>
                <c:pt idx="21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A3-4253-BD21-BD7F3457AD99}"/>
            </c:ext>
          </c:extLst>
        </c:ser>
        <c:ser>
          <c:idx val="1"/>
          <c:order val="3"/>
          <c:tx>
            <c:v>Indicateur 2</c:v>
          </c:tx>
          <c:spPr>
            <a:ln w="28575" cap="rnd" cmpd="sng" algn="ctr">
              <a:solidFill>
                <a:schemeClr val="accent4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Trends!$C$2:$C$23</c:f>
              <c:numCache>
                <c:formatCode>m/d/yyyy</c:formatCode>
                <c:ptCount val="22"/>
                <c:pt idx="0">
                  <c:v>33969</c:v>
                </c:pt>
                <c:pt idx="1">
                  <c:v>34334</c:v>
                </c:pt>
                <c:pt idx="2">
                  <c:v>34699</c:v>
                </c:pt>
                <c:pt idx="3">
                  <c:v>35064</c:v>
                </c:pt>
                <c:pt idx="4">
                  <c:v>35430</c:v>
                </c:pt>
                <c:pt idx="5">
                  <c:v>35795</c:v>
                </c:pt>
                <c:pt idx="6">
                  <c:v>36160</c:v>
                </c:pt>
                <c:pt idx="7">
                  <c:v>36525</c:v>
                </c:pt>
                <c:pt idx="8">
                  <c:v>36891</c:v>
                </c:pt>
                <c:pt idx="9">
                  <c:v>37256</c:v>
                </c:pt>
                <c:pt idx="10">
                  <c:v>37621</c:v>
                </c:pt>
                <c:pt idx="11">
                  <c:v>37986</c:v>
                </c:pt>
                <c:pt idx="12">
                  <c:v>38352</c:v>
                </c:pt>
                <c:pt idx="13">
                  <c:v>38717</c:v>
                </c:pt>
                <c:pt idx="14">
                  <c:v>39082</c:v>
                </c:pt>
                <c:pt idx="15">
                  <c:v>39447</c:v>
                </c:pt>
                <c:pt idx="16">
                  <c:v>39813</c:v>
                </c:pt>
                <c:pt idx="17">
                  <c:v>40178</c:v>
                </c:pt>
                <c:pt idx="18">
                  <c:v>40543</c:v>
                </c:pt>
                <c:pt idx="19">
                  <c:v>40908</c:v>
                </c:pt>
                <c:pt idx="20">
                  <c:v>41274</c:v>
                </c:pt>
                <c:pt idx="21">
                  <c:v>41639</c:v>
                </c:pt>
              </c:numCache>
            </c:numRef>
          </c:cat>
          <c:val>
            <c:numRef>
              <c:f>Trends!$E$2:$E$23</c:f>
              <c:numCache>
                <c:formatCode>General</c:formatCode>
                <c:ptCount val="22"/>
                <c:pt idx="0">
                  <c:v>2.1</c:v>
                </c:pt>
                <c:pt idx="1">
                  <c:v>2.5</c:v>
                </c:pt>
                <c:pt idx="2">
                  <c:v>2.2000000000000002</c:v>
                </c:pt>
                <c:pt idx="3">
                  <c:v>1.8</c:v>
                </c:pt>
                <c:pt idx="4">
                  <c:v>1.6</c:v>
                </c:pt>
                <c:pt idx="5">
                  <c:v>1</c:v>
                </c:pt>
                <c:pt idx="6">
                  <c:v>1.3</c:v>
                </c:pt>
                <c:pt idx="7">
                  <c:v>1.8</c:v>
                </c:pt>
                <c:pt idx="8">
                  <c:v>1.1000000000000001</c:v>
                </c:pt>
                <c:pt idx="9">
                  <c:v>1.5</c:v>
                </c:pt>
                <c:pt idx="10">
                  <c:v>3</c:v>
                </c:pt>
                <c:pt idx="11">
                  <c:v>4.3</c:v>
                </c:pt>
                <c:pt idx="12">
                  <c:v>2.2000000000000002</c:v>
                </c:pt>
                <c:pt idx="13">
                  <c:v>4</c:v>
                </c:pt>
                <c:pt idx="14">
                  <c:v>3.9</c:v>
                </c:pt>
                <c:pt idx="15">
                  <c:v>4</c:v>
                </c:pt>
                <c:pt idx="16">
                  <c:v>5.7</c:v>
                </c:pt>
                <c:pt idx="17">
                  <c:v>7</c:v>
                </c:pt>
                <c:pt idx="18">
                  <c:v>7.2</c:v>
                </c:pt>
                <c:pt idx="19">
                  <c:v>5.7</c:v>
                </c:pt>
                <c:pt idx="20">
                  <c:v>5.3</c:v>
                </c:pt>
                <c:pt idx="2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2A3-4253-BD21-BD7F3457A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6801408"/>
        <c:axId val="396801800"/>
      </c:lineChart>
      <c:dateAx>
        <c:axId val="396801408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nextTo"/>
        <c:spPr>
          <a:noFill/>
          <a:ln w="19050" cap="flat" cmpd="sng" algn="ctr">
            <a:solidFill>
              <a:srgbClr val="A7A9AC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n-US"/>
          </a:p>
        </c:txPr>
        <c:crossAx val="396801800"/>
        <c:crosses val="autoZero"/>
        <c:auto val="1"/>
        <c:lblOffset val="100"/>
        <c:baseTimeUnit val="years"/>
        <c:majorUnit val="10"/>
        <c:majorTimeUnit val="years"/>
      </c:dateAx>
      <c:valAx>
        <c:axId val="39680180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itchFamily="34" charset="0"/>
                <a:ea typeface="+mn-ea"/>
                <a:cs typeface="Arial" pitchFamily="34" charset="0"/>
              </a:defRPr>
            </a:pPr>
            <a:endParaRPr lang="en-US"/>
          </a:p>
        </c:txPr>
        <c:crossAx val="39680140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115203113053799E-2"/>
          <c:y val="7.8685326277535148E-2"/>
          <c:w val="0.58514625977143009"/>
          <c:h val="0.81955603727671689"/>
        </c:manualLayout>
      </c:layout>
      <c:lineChart>
        <c:grouping val="standard"/>
        <c:varyColors val="0"/>
        <c:ser>
          <c:idx val="0"/>
          <c:order val="0"/>
          <c:tx>
            <c:v>Inidcateur 1</c:v>
          </c:tx>
          <c:spPr>
            <a:ln>
              <a:solidFill>
                <a:srgbClr val="A7A9AC"/>
              </a:solidFill>
            </a:ln>
          </c:spPr>
          <c:marker>
            <c:symbol val="none"/>
          </c:marker>
          <c:cat>
            <c:numRef>
              <c:f>Trends!$C$2:$C$23</c:f>
              <c:numCache>
                <c:formatCode>m/d/yyyy</c:formatCode>
                <c:ptCount val="22"/>
                <c:pt idx="0">
                  <c:v>33969</c:v>
                </c:pt>
                <c:pt idx="1">
                  <c:v>34334</c:v>
                </c:pt>
                <c:pt idx="2">
                  <c:v>34699</c:v>
                </c:pt>
                <c:pt idx="3">
                  <c:v>35064</c:v>
                </c:pt>
                <c:pt idx="4">
                  <c:v>35430</c:v>
                </c:pt>
                <c:pt idx="5">
                  <c:v>35795</c:v>
                </c:pt>
                <c:pt idx="6">
                  <c:v>36160</c:v>
                </c:pt>
                <c:pt idx="7">
                  <c:v>36525</c:v>
                </c:pt>
                <c:pt idx="8">
                  <c:v>36891</c:v>
                </c:pt>
                <c:pt idx="9">
                  <c:v>37256</c:v>
                </c:pt>
                <c:pt idx="10">
                  <c:v>37621</c:v>
                </c:pt>
                <c:pt idx="11">
                  <c:v>37986</c:v>
                </c:pt>
                <c:pt idx="12">
                  <c:v>38352</c:v>
                </c:pt>
                <c:pt idx="13">
                  <c:v>38717</c:v>
                </c:pt>
                <c:pt idx="14">
                  <c:v>39082</c:v>
                </c:pt>
                <c:pt idx="15">
                  <c:v>39447</c:v>
                </c:pt>
                <c:pt idx="16">
                  <c:v>39813</c:v>
                </c:pt>
                <c:pt idx="17">
                  <c:v>40178</c:v>
                </c:pt>
                <c:pt idx="18">
                  <c:v>40543</c:v>
                </c:pt>
                <c:pt idx="19">
                  <c:v>40908</c:v>
                </c:pt>
                <c:pt idx="20">
                  <c:v>41274</c:v>
                </c:pt>
                <c:pt idx="21">
                  <c:v>41639</c:v>
                </c:pt>
              </c:numCache>
            </c:numRef>
          </c:cat>
          <c:val>
            <c:numRef>
              <c:f>Trends!$D$2:$D$23</c:f>
              <c:numCache>
                <c:formatCode>General</c:formatCode>
                <c:ptCount val="22"/>
                <c:pt idx="0">
                  <c:v>2.7</c:v>
                </c:pt>
                <c:pt idx="1">
                  <c:v>3.9</c:v>
                </c:pt>
                <c:pt idx="2">
                  <c:v>2.7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1.5</c:v>
                </c:pt>
                <c:pt idx="6">
                  <c:v>2.1</c:v>
                </c:pt>
                <c:pt idx="7">
                  <c:v>2.4</c:v>
                </c:pt>
                <c:pt idx="8">
                  <c:v>1.9</c:v>
                </c:pt>
                <c:pt idx="9">
                  <c:v>2.7</c:v>
                </c:pt>
                <c:pt idx="10">
                  <c:v>4.5</c:v>
                </c:pt>
                <c:pt idx="11">
                  <c:v>7.3</c:v>
                </c:pt>
                <c:pt idx="12">
                  <c:v>3.4</c:v>
                </c:pt>
                <c:pt idx="13">
                  <c:v>6.3</c:v>
                </c:pt>
                <c:pt idx="14">
                  <c:v>6.3</c:v>
                </c:pt>
                <c:pt idx="15">
                  <c:v>6.1</c:v>
                </c:pt>
                <c:pt idx="16">
                  <c:v>8.5</c:v>
                </c:pt>
                <c:pt idx="17">
                  <c:v>10.3</c:v>
                </c:pt>
                <c:pt idx="18">
                  <c:v>11.2</c:v>
                </c:pt>
                <c:pt idx="19">
                  <c:v>8.9</c:v>
                </c:pt>
                <c:pt idx="20">
                  <c:v>8.9</c:v>
                </c:pt>
                <c:pt idx="21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08-459D-A67D-71B747C8B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6803368"/>
        <c:axId val="396803760"/>
      </c:lineChart>
      <c:dateAx>
        <c:axId val="396803368"/>
        <c:scaling>
          <c:orientation val="minMax"/>
        </c:scaling>
        <c:delete val="0"/>
        <c:axPos val="b"/>
        <c:numFmt formatCode="\'yy" sourceLinked="0"/>
        <c:majorTickMark val="none"/>
        <c:minorTickMark val="none"/>
        <c:tickLblPos val="nextTo"/>
        <c:spPr>
          <a:ln w="19050">
            <a:solidFill>
              <a:srgbClr val="A7A9AC"/>
            </a:solidFill>
          </a:ln>
        </c:spPr>
        <c:txPr>
          <a:bodyPr/>
          <a:lstStyle/>
          <a:p>
            <a:pPr>
              <a:defRPr lang="en-US" sz="9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96803760"/>
        <c:crosses val="autoZero"/>
        <c:auto val="0"/>
        <c:lblOffset val="100"/>
        <c:baseTimeUnit val="years"/>
        <c:majorUnit val="5"/>
        <c:majorTimeUnit val="years"/>
      </c:dateAx>
      <c:valAx>
        <c:axId val="396803760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lang="en-US" sz="9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968033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33462143867466"/>
          <c:y val="0.13068241469816275"/>
          <c:w val="0.62682667235906819"/>
          <c:h val="0.72192714547045245"/>
        </c:manualLayout>
      </c:layout>
      <c:lineChart>
        <c:grouping val="standard"/>
        <c:varyColors val="0"/>
        <c:ser>
          <c:idx val="0"/>
          <c:order val="0"/>
          <c:tx>
            <c:strRef>
              <c:f>'Trends 2'!$C$3</c:f>
              <c:strCache>
                <c:ptCount val="1"/>
                <c:pt idx="0">
                  <c:v>Quantite/quantity</c:v>
                </c:pt>
              </c:strCache>
            </c:strRef>
          </c:tx>
          <c:spPr>
            <a:ln w="28575" cap="rnd">
              <a:solidFill>
                <a:schemeClr val="accent4">
                  <a:shade val="76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4">
                  <a:shade val="76000"/>
                </a:schemeClr>
              </a:solidFill>
              <a:ln w="9525">
                <a:solidFill>
                  <a:schemeClr val="accent4">
                    <a:shade val="76000"/>
                  </a:schemeClr>
                </a:solidFill>
              </a:ln>
              <a:effectLst/>
            </c:spPr>
          </c:marker>
          <c:cat>
            <c:strRef>
              <c:f>'Trends 2'!$B$4:$B$8</c:f>
              <c:strCache>
                <c:ptCount val="5"/>
                <c:pt idx="0">
                  <c:v>2011
2012</c:v>
                </c:pt>
                <c:pt idx="1">
                  <c:v>2012
2013</c:v>
                </c:pt>
                <c:pt idx="2">
                  <c:v>2013
2014</c:v>
                </c:pt>
                <c:pt idx="3">
                  <c:v>2014
2015</c:v>
                </c:pt>
                <c:pt idx="4">
                  <c:v>2015
2016</c:v>
                </c:pt>
              </c:strCache>
            </c:strRef>
          </c:cat>
          <c:val>
            <c:numRef>
              <c:f>'Trends 2'!$C$4:$C$8</c:f>
              <c:numCache>
                <c:formatCode>_-* #,##0.00_-;\-* #,##0.00_-;_-* "-"??_-;_-@_-</c:formatCode>
                <c:ptCount val="5"/>
                <c:pt idx="0">
                  <c:v>1.65</c:v>
                </c:pt>
                <c:pt idx="1">
                  <c:v>3.1</c:v>
                </c:pt>
                <c:pt idx="2">
                  <c:v>3.7</c:v>
                </c:pt>
                <c:pt idx="3">
                  <c:v>2.67</c:v>
                </c:pt>
                <c:pt idx="4">
                  <c:v>2.42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92-4BC4-9ACB-ACBFE7BE8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669168"/>
        <c:axId val="501668776"/>
      </c:lineChart>
      <c:lineChart>
        <c:grouping val="standard"/>
        <c:varyColors val="0"/>
        <c:ser>
          <c:idx val="1"/>
          <c:order val="1"/>
          <c:tx>
            <c:strRef>
              <c:f>'Trends 2'!$D$3</c:f>
              <c:strCache>
                <c:ptCount val="1"/>
                <c:pt idx="0">
                  <c:v>Beneficiares/beneficiaries</c:v>
                </c:pt>
              </c:strCache>
            </c:strRef>
          </c:tx>
          <c:spPr>
            <a:ln w="28575" cap="rnd">
              <a:solidFill>
                <a:schemeClr val="accent4">
                  <a:tint val="77000"/>
                </a:schemeClr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4">
                  <a:tint val="77000"/>
                </a:schemeClr>
              </a:solidFill>
              <a:ln w="9525">
                <a:solidFill>
                  <a:schemeClr val="accent4">
                    <a:tint val="77000"/>
                  </a:schemeClr>
                </a:solidFill>
              </a:ln>
              <a:effectLst/>
            </c:spPr>
          </c:marker>
          <c:cat>
            <c:strRef>
              <c:f>'Trends 2'!$B$4:$B$8</c:f>
              <c:strCache>
                <c:ptCount val="5"/>
                <c:pt idx="0">
                  <c:v>2011
2012</c:v>
                </c:pt>
                <c:pt idx="1">
                  <c:v>2012
2013</c:v>
                </c:pt>
                <c:pt idx="2">
                  <c:v>2013
2014</c:v>
                </c:pt>
                <c:pt idx="3">
                  <c:v>2014
2015</c:v>
                </c:pt>
                <c:pt idx="4">
                  <c:v>2015
2016</c:v>
                </c:pt>
              </c:strCache>
            </c:strRef>
          </c:cat>
          <c:val>
            <c:numRef>
              <c:f>'Trends 2'!$D$4:$D$8</c:f>
              <c:numCache>
                <c:formatCode>_-* #,##0.00_-;\-* #,##0.00_-;_-* "-"??_-;_-@_-</c:formatCode>
                <c:ptCount val="5"/>
                <c:pt idx="0">
                  <c:v>3.6</c:v>
                </c:pt>
                <c:pt idx="1">
                  <c:v>1.8</c:v>
                </c:pt>
                <c:pt idx="2">
                  <c:v>2</c:v>
                </c:pt>
                <c:pt idx="3">
                  <c:v>2.4</c:v>
                </c:pt>
                <c:pt idx="4">
                  <c:v>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92-4BC4-9ACB-ACBFE7BE8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925624"/>
        <c:axId val="502926408"/>
      </c:lineChart>
      <c:catAx>
        <c:axId val="50166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668776"/>
        <c:crosses val="autoZero"/>
        <c:auto val="1"/>
        <c:lblAlgn val="ctr"/>
        <c:lblOffset val="100"/>
        <c:noMultiLvlLbl val="0"/>
      </c:catAx>
      <c:valAx>
        <c:axId val="501668776"/>
        <c:scaling>
          <c:orientation val="minMax"/>
          <c:min val="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669168"/>
        <c:crosses val="autoZero"/>
        <c:crossBetween val="between"/>
      </c:valAx>
      <c:valAx>
        <c:axId val="502926408"/>
        <c:scaling>
          <c:orientation val="minMax"/>
          <c:min val="1.5"/>
        </c:scaling>
        <c:delete val="0"/>
        <c:axPos val="r"/>
        <c:numFmt formatCode="_-* #,##0.00_-;\-* #,##0.0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2925624"/>
        <c:crosses val="max"/>
        <c:crossBetween val="between"/>
      </c:valAx>
      <c:catAx>
        <c:axId val="502925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29264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E-2"/>
          <c:y val="0.13530012890400528"/>
          <c:w val="0.31862450787401603"/>
          <c:h val="0.72397521315752733"/>
        </c:manualLayout>
      </c:layout>
      <c:pieChart>
        <c:varyColors val="1"/>
        <c:ser>
          <c:idx val="0"/>
          <c:order val="0"/>
          <c:tx>
            <c:strRef>
              <c:f>Sector!$C$1</c:f>
              <c:strCache>
                <c:ptCount val="1"/>
                <c:pt idx="0">
                  <c:v>Value 1 (unité)</c:v>
                </c:pt>
              </c:strCache>
            </c:strRef>
          </c:tx>
          <c:dPt>
            <c:idx val="0"/>
            <c:bubble3D val="0"/>
            <c:spPr>
              <a:solidFill>
                <a:schemeClr val="accent4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BDB-44DE-8B88-F43B50320863}"/>
              </c:ext>
            </c:extLst>
          </c:dPt>
          <c:dPt>
            <c:idx val="1"/>
            <c:bubble3D val="0"/>
            <c:spPr>
              <a:solidFill>
                <a:schemeClr val="accent4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BDB-44DE-8B88-F43B50320863}"/>
              </c:ext>
            </c:extLst>
          </c:dPt>
          <c:cat>
            <c:strRef>
              <c:f>Sector!$B$2:$B$3</c:f>
              <c:strCache>
                <c:ptCount val="2"/>
                <c:pt idx="0">
                  <c:v>Value 1 (unité)</c:v>
                </c:pt>
                <c:pt idx="1">
                  <c:v>Value 2 (unité)</c:v>
                </c:pt>
              </c:strCache>
            </c:strRef>
          </c:cat>
          <c:val>
            <c:numRef>
              <c:f>Sector!$C$2:$C$3</c:f>
              <c:numCache>
                <c:formatCode>_-* #,##0_-;\-* #,##0_-;_-* "-"??_-;_-@_-</c:formatCode>
                <c:ptCount val="2"/>
                <c:pt idx="0">
                  <c:v>250000000</c:v>
                </c:pt>
                <c:pt idx="1">
                  <c:v>309284053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DB-44DE-8B88-F43B50320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4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5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6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7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8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9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1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8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2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1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8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2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15</xdr:row>
      <xdr:rowOff>38100</xdr:rowOff>
    </xdr:from>
    <xdr:to>
      <xdr:col>4</xdr:col>
      <xdr:colOff>133350</xdr:colOff>
      <xdr:row>19</xdr:row>
      <xdr:rowOff>85725</xdr:rowOff>
    </xdr:to>
    <xdr:pic>
      <xdr:nvPicPr>
        <xdr:cNvPr id="3" name="Picture 2" descr="Image Ruban Exce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0" y="609600"/>
          <a:ext cx="184785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304800</xdr:colOff>
      <xdr:row>15</xdr:row>
      <xdr:rowOff>57150</xdr:rowOff>
    </xdr:from>
    <xdr:to>
      <xdr:col>5</xdr:col>
      <xdr:colOff>771363</xdr:colOff>
      <xdr:row>19</xdr:row>
      <xdr:rowOff>95150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8A18EA6-C932-481D-8A18-596DE5742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81325" y="2914650"/>
          <a:ext cx="1295238" cy="80000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0.03373</cdr:x>
      <cdr:y>0.10841</cdr:y>
    </cdr:from>
    <cdr:to>
      <cdr:x>0.10144</cdr:x>
      <cdr:y>0.19094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97153" y="212721"/>
          <a:ext cx="195005" cy="161937"/>
        </a:xfrm>
        <a:prstGeom xmlns:a="http://schemas.openxmlformats.org/drawingml/2006/main" prst="rect">
          <a:avLst/>
        </a:prstGeom>
        <a:solidFill xmlns:a="http://schemas.openxmlformats.org/drawingml/2006/main">
          <a:srgbClr val="86789C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  <cdr:relSizeAnchor xmlns:cdr="http://schemas.openxmlformats.org/drawingml/2006/chartDrawing">
    <cdr:from>
      <cdr:x>0.09362</cdr:x>
      <cdr:y>0.08414</cdr:y>
    </cdr:from>
    <cdr:to>
      <cdr:x>0.32411</cdr:x>
      <cdr:y>0.2055</cdr:y>
    </cdr:to>
    <cdr:sp macro="" textlink="">
      <cdr:nvSpPr>
        <cdr:cNvPr id="3" name="TextBox 4"/>
        <cdr:cNvSpPr txBox="1"/>
      </cdr:nvSpPr>
      <cdr:spPr>
        <a:xfrm xmlns:a="http://schemas.openxmlformats.org/drawingml/2006/main">
          <a:off x="269636" y="165100"/>
          <a:ext cx="663814" cy="2381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solidFill>
                <a:schemeClr val="tx1">
                  <a:lumMod val="50000"/>
                  <a:lumOff val="50000"/>
                </a:schemeClr>
              </a:solidFill>
              <a:latin typeface="Arial" pitchFamily="34" charset="0"/>
              <a:cs typeface="Arial" pitchFamily="34" charset="0"/>
            </a:rPr>
            <a:t>Value</a:t>
          </a:r>
          <a:r>
            <a:rPr lang="en-US" sz="1000" baseline="0">
              <a:solidFill>
                <a:schemeClr val="tx1">
                  <a:lumMod val="50000"/>
                  <a:lumOff val="50000"/>
                </a:schemeClr>
              </a:solidFill>
              <a:latin typeface="Arial" pitchFamily="34" charset="0"/>
              <a:cs typeface="Arial" pitchFamily="34" charset="0"/>
            </a:rPr>
            <a:t> 1</a:t>
          </a:r>
          <a:endParaRPr lang="en-US" sz="1000">
            <a:solidFill>
              <a:schemeClr val="tx1">
                <a:lumMod val="50000"/>
                <a:lumOff val="50000"/>
              </a:scheme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0.32884</cdr:x>
      <cdr:y>0.11327</cdr:y>
    </cdr:from>
    <cdr:to>
      <cdr:x>0.39654</cdr:x>
      <cdr:y>0.19579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947060" y="222257"/>
          <a:ext cx="194976" cy="161917"/>
        </a:xfrm>
        <a:prstGeom xmlns:a="http://schemas.openxmlformats.org/drawingml/2006/main" prst="rect">
          <a:avLst/>
        </a:prstGeom>
        <a:solidFill xmlns:a="http://schemas.openxmlformats.org/drawingml/2006/main">
          <a:srgbClr val="D1D3D4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100"/>
        </a:p>
      </cdr:txBody>
    </cdr:sp>
  </cdr:relSizeAnchor>
  <cdr:relSizeAnchor xmlns:cdr="http://schemas.openxmlformats.org/drawingml/2006/chartDrawing">
    <cdr:from>
      <cdr:x>0.38873</cdr:x>
      <cdr:y>0.08899</cdr:y>
    </cdr:from>
    <cdr:to>
      <cdr:x>0.63092</cdr:x>
      <cdr:y>0.21035</cdr:y>
    </cdr:to>
    <cdr:sp macro="" textlink="">
      <cdr:nvSpPr>
        <cdr:cNvPr id="5" name="TextBox 9"/>
        <cdr:cNvSpPr txBox="1"/>
      </cdr:nvSpPr>
      <cdr:spPr>
        <a:xfrm xmlns:a="http://schemas.openxmlformats.org/drawingml/2006/main">
          <a:off x="1119544" y="174616"/>
          <a:ext cx="697507" cy="238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solidFill>
                <a:schemeClr val="tx1">
                  <a:lumMod val="50000"/>
                  <a:lumOff val="50000"/>
                </a:schemeClr>
              </a:solidFill>
              <a:latin typeface="Arial" pitchFamily="34" charset="0"/>
              <a:cs typeface="Arial" pitchFamily="34" charset="0"/>
            </a:rPr>
            <a:t>Value 2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219074</xdr:colOff>
      <xdr:row>12</xdr:row>
      <xdr:rowOff>66675</xdr:rowOff>
    </xdr:from>
    <xdr:to>
      <xdr:col>2</xdr:col>
      <xdr:colOff>212999</xdr:colOff>
      <xdr:row>27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16</xdr:row>
      <xdr:rowOff>0</xdr:rowOff>
    </xdr:from>
    <xdr:to>
      <xdr:col>13</xdr:col>
      <xdr:colOff>0</xdr:colOff>
      <xdr:row>27</xdr:row>
      <xdr:rowOff>117662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12</xdr:row>
      <xdr:rowOff>19049</xdr:rowOff>
    </xdr:from>
    <xdr:to>
      <xdr:col>2</xdr:col>
      <xdr:colOff>355874</xdr:colOff>
      <xdr:row>30</xdr:row>
      <xdr:rowOff>28574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</xdr:colOff>
      <xdr:row>12</xdr:row>
      <xdr:rowOff>47625</xdr:rowOff>
    </xdr:from>
    <xdr:to>
      <xdr:col>6</xdr:col>
      <xdr:colOff>355875</xdr:colOff>
      <xdr:row>30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13</xdr:row>
      <xdr:rowOff>0</xdr:rowOff>
    </xdr:from>
    <xdr:to>
      <xdr:col>10</xdr:col>
      <xdr:colOff>374925</xdr:colOff>
      <xdr:row>26</xdr:row>
      <xdr:rowOff>161925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24</xdr:row>
      <xdr:rowOff>0</xdr:rowOff>
    </xdr:from>
    <xdr:to>
      <xdr:col>13</xdr:col>
      <xdr:colOff>0</xdr:colOff>
      <xdr:row>38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685799</xdr:colOff>
      <xdr:row>6</xdr:row>
      <xdr:rowOff>0</xdr:rowOff>
    </xdr:from>
    <xdr:to>
      <xdr:col>12</xdr:col>
      <xdr:colOff>352426</xdr:colOff>
      <xdr:row>19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0.70197</cdr:x>
      <cdr:y>0.23849</cdr:y>
    </cdr:from>
    <cdr:to>
      <cdr:x>0.93895</cdr:x>
      <cdr:y>0.32529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888463" y="604242"/>
          <a:ext cx="975126" cy="2199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54000" rIns="54000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Indicateur 1</a:t>
          </a:r>
        </a:p>
      </cdr:txBody>
    </cdr:sp>
  </cdr:relSizeAnchor>
  <cdr:relSizeAnchor xmlns:cdr="http://schemas.openxmlformats.org/drawingml/2006/chartDrawing">
    <cdr:from>
      <cdr:x>0.70197</cdr:x>
      <cdr:y>0.35191</cdr:y>
    </cdr:from>
    <cdr:to>
      <cdr:x>0.94676</cdr:x>
      <cdr:y>0.43872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888463" y="891609"/>
          <a:ext cx="1007262" cy="2199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lvl="0"/>
          <a:r>
            <a:rPr lang="en-US" sz="800" b="1">
              <a:solidFill>
                <a:srgbClr val="E46C0A"/>
              </a:solidFill>
              <a:latin typeface="Arial" pitchFamily="34" charset="0"/>
              <a:cs typeface="Arial" pitchFamily="34" charset="0"/>
            </a:rPr>
            <a:t>Déficits</a:t>
          </a:r>
        </a:p>
      </cdr:txBody>
    </cdr:sp>
  </cdr:relSizeAnchor>
  <cdr:relSizeAnchor xmlns:cdr="http://schemas.openxmlformats.org/drawingml/2006/chartDrawing">
    <cdr:from>
      <cdr:x>0.70197</cdr:x>
      <cdr:y>0.46534</cdr:y>
    </cdr:from>
    <cdr:to>
      <cdr:x>0.94374</cdr:x>
      <cdr:y>0.55215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888463" y="1179001"/>
          <a:ext cx="994836" cy="2199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54000" rIns="5400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026CB6"/>
              </a:solidFill>
              <a:latin typeface="Arial" pitchFamily="34" charset="0"/>
              <a:cs typeface="Arial" pitchFamily="34" charset="0"/>
            </a:rPr>
            <a:t>Indicateur 2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0.67546</cdr:x>
      <cdr:y>0.2489</cdr:y>
    </cdr:from>
    <cdr:to>
      <cdr:x>0.91765</cdr:x>
      <cdr:y>0.3357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779399" y="585588"/>
          <a:ext cx="996564" cy="2042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54000" rIns="5400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Indicateur 1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1</xdr:row>
      <xdr:rowOff>28575</xdr:rowOff>
    </xdr:from>
    <xdr:to>
      <xdr:col>12</xdr:col>
      <xdr:colOff>628649</xdr:colOff>
      <xdr:row>10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47625</xdr:rowOff>
    </xdr:from>
    <xdr:to>
      <xdr:col>2</xdr:col>
      <xdr:colOff>314325</xdr:colOff>
      <xdr:row>16</xdr:row>
      <xdr:rowOff>28575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247650</xdr:colOff>
      <xdr:row>18</xdr:row>
      <xdr:rowOff>0</xdr:rowOff>
    </xdr:from>
    <xdr:to>
      <xdr:col>2</xdr:col>
      <xdr:colOff>746400</xdr:colOff>
      <xdr:row>28</xdr:row>
      <xdr:rowOff>152399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276225</xdr:colOff>
      <xdr:row>7</xdr:row>
      <xdr:rowOff>85725</xdr:rowOff>
    </xdr:from>
    <xdr:to>
      <xdr:col>6</xdr:col>
      <xdr:colOff>200025</xdr:colOff>
      <xdr:row>16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390525</xdr:colOff>
      <xdr:row>19</xdr:row>
      <xdr:rowOff>171450</xdr:rowOff>
    </xdr:from>
    <xdr:to>
      <xdr:col>6</xdr:col>
      <xdr:colOff>603525</xdr:colOff>
      <xdr:row>31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0.51922</cdr:x>
      <cdr:y>0.09468</cdr:y>
    </cdr:from>
    <cdr:to>
      <cdr:x>1</cdr:x>
      <cdr:y>0.49112</cdr:y>
    </cdr:to>
    <cdr:grpSp>
      <cdr:nvGrpSpPr>
        <cdr:cNvPr id="5" name="Group 4">
          <a:extLst xmlns:a="http://schemas.openxmlformats.org/drawingml/2006/main">
            <a:ext uri="{FF2B5EF4-FFF2-40B4-BE49-F238E27FC236}">
              <a16:creationId xmlns:a16="http://schemas.microsoft.com/office/drawing/2014/main" id="{D0FC0370-CEAC-4896-84EF-7F108E7BA797}"/>
            </a:ext>
          </a:extLst>
        </cdr:cNvPr>
        <cdr:cNvGrpSpPr/>
      </cdr:nvGrpSpPr>
      <cdr:grpSpPr>
        <a:xfrm xmlns:a="http://schemas.openxmlformats.org/drawingml/2006/main">
          <a:off x="1399596" y="152409"/>
          <a:ext cx="1295979" cy="638159"/>
          <a:chOff x="1489490" y="779427"/>
          <a:chExt cx="1296000" cy="223551"/>
        </a:xfrm>
      </cdr:grpSpPr>
      <cdr:sp macro="" textlink="Sector!$B$5">
        <cdr:nvSpPr>
          <cdr:cNvPr id="2" name="TextBox 6"/>
          <cdr:cNvSpPr txBox="1"/>
        </cdr:nvSpPr>
        <cdr:spPr>
          <a:xfrm xmlns:a="http://schemas.openxmlformats.org/drawingml/2006/main">
            <a:off x="1489490" y="909553"/>
            <a:ext cx="1296000" cy="9342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fld id="{84022F13-B710-4568-A524-2EE939DF1275}" type="TxLink">
              <a:rPr lang="en-US" sz="800" b="0" i="0" u="none" strike="noStrike">
                <a:solidFill>
                  <a:schemeClr val="tx1"/>
                </a:solidFill>
                <a:latin typeface="Arial"/>
                <a:cs typeface="Arial"/>
              </a:rPr>
              <a:pPr/>
              <a:t>Indicateur/Indicator</a:t>
            </a:fld>
            <a:endParaRPr lang="en-US" sz="800">
              <a:solidFill>
                <a:schemeClr val="tx1"/>
              </a:solidFill>
              <a:latin typeface="Arial" pitchFamily="34" charset="0"/>
              <a:cs typeface="Arial" pitchFamily="34" charset="0"/>
            </a:endParaRPr>
          </a:p>
        </cdr:txBody>
      </cdr:sp>
      <cdr:sp macro="" textlink="Sector!$C$5">
        <cdr:nvSpPr>
          <cdr:cNvPr id="3" name="TextBox 6"/>
          <cdr:cNvSpPr txBox="1"/>
        </cdr:nvSpPr>
        <cdr:spPr>
          <a:xfrm xmlns:a="http://schemas.openxmlformats.org/drawingml/2006/main">
            <a:off x="1489490" y="779427"/>
            <a:ext cx="1296000" cy="14680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fld id="{A9BF1B97-1F8E-4C60-9A8F-5CD172B15B74}" type="TxLink">
              <a:rPr lang="en-US" sz="2400" b="0" i="0" u="none" strike="noStrike">
                <a:solidFill>
                  <a:srgbClr val="86789C"/>
                </a:solidFill>
                <a:latin typeface="Arial"/>
                <a:cs typeface="Arial"/>
              </a:rPr>
              <a:pPr/>
              <a:t>45%</a:t>
            </a:fld>
            <a:endParaRPr lang="en-US" sz="2400">
              <a:solidFill>
                <a:srgbClr val="86789C"/>
              </a:solidFill>
              <a:latin typeface="Arial" pitchFamily="34" charset="0"/>
              <a:cs typeface="Arial" pitchFamily="34" charset="0"/>
            </a:endParaRPr>
          </a:p>
        </cdr:txBody>
      </cdr:sp>
    </cdr:grp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E1:G9" totalsRowShown="0" headerRowDxfId="56" dataDxfId="55">
  <autoFilter ref="E1:G9" xr:uid="{00000000-0009-0000-0100-000002000000}"/>
  <tableColumns count="3">
    <tableColumn id="1" xr3:uid="{00000000-0010-0000-0000-000001000000}" name="Titre 1" dataDxfId="54"/>
    <tableColumn id="2" xr3:uid="{00000000-0010-0000-0000-000002000000}" name="Titre 2" dataDxfId="53"/>
    <tableColumn id="3" xr3:uid="{00000000-0010-0000-0000-000003000000}" name="Titre 3" dataDxfId="52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B000000}" name="Table14" displayName="Table14" ref="B3:D8" totalsRowShown="0">
  <autoFilter ref="B3:D8" xr:uid="{00000000-0009-0000-0100-00000E000000}"/>
  <tableColumns count="3">
    <tableColumn id="1" xr3:uid="{00000000-0010-0000-0B00-000001000000}" name="Date"/>
    <tableColumn id="2" xr3:uid="{00000000-0010-0000-0B00-000002000000}" name="Quantite/quantity" dataDxfId="10" dataCellStyle="Comma"/>
    <tableColumn id="3" xr3:uid="{00000000-0010-0000-0B00-000003000000}" name="Beneficiares/beneficiaries" dataDxfId="9" dataCellStyle="Comma"/>
  </tableColumns>
  <tableStyleInfo name="OCHA_style_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9000000}" name="Table7" displayName="Table7" ref="B1:C3" totalsRowShown="0">
  <autoFilter ref="B1:C3" xr:uid="{00000000-0009-0000-0100-000007000000}"/>
  <tableColumns count="2">
    <tableColumn id="1" xr3:uid="{00000000-0010-0000-0900-000001000000}" name="Column1" dataDxfId="8"/>
    <tableColumn id="2" xr3:uid="{00000000-0010-0000-0900-000002000000}" name="Value 1 (unité)" dataDxfId="7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A000000}" name="Table10" displayName="Table10" ref="E1:F5" totalsRowShown="0" headerRowDxfId="6" dataDxfId="5">
  <tableColumns count="2">
    <tableColumn id="1" xr3:uid="{00000000-0010-0000-0A00-000001000000}" name="Column1" dataDxfId="4"/>
    <tableColumn id="2" xr3:uid="{00000000-0010-0000-0A00-000002000000}" name="Indicator/Indicateur" dataDxfId="3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I1:K9" totalsRowShown="0" headerRowDxfId="51" dataDxfId="50">
  <autoFilter ref="I1:K9" xr:uid="{00000000-0009-0000-0100-000003000000}"/>
  <tableColumns count="3">
    <tableColumn id="1" xr3:uid="{00000000-0010-0000-0100-000001000000}" name="Title 1" dataDxfId="49"/>
    <tableColumn id="2" xr3:uid="{00000000-0010-0000-0100-000002000000}" name="Title 2" dataDxfId="48"/>
    <tableColumn id="3" xr3:uid="{00000000-0010-0000-0100-000003000000}" name="Title 3" dataDxfId="47"/>
  </tableColumns>
  <tableStyleInfo name="OCHA_style_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MonTableau" displayName="MonTableau" ref="A1:C9" totalsRowShown="0" headerRowDxfId="46" dataDxfId="45">
  <autoFilter ref="A1:C9" xr:uid="{00000000-0009-0000-0100-000001000000}"/>
  <tableColumns count="3">
    <tableColumn id="1" xr3:uid="{00000000-0010-0000-0200-000001000000}" name="Title 1" dataDxfId="44"/>
    <tableColumn id="2" xr3:uid="{00000000-0010-0000-0200-000002000000}" name="Title 2" dataDxfId="43"/>
    <tableColumn id="3" xr3:uid="{00000000-0010-0000-0200-000003000000}" name="Title 3" dataDxfId="42"/>
  </tableColumns>
  <tableStyleInfo name="TableStyleLight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1:B11" totalsRowShown="0" headerRowDxfId="41">
  <autoFilter ref="A1:B11" xr:uid="{00000000-0009-0000-0100-000004000000}"/>
  <sortState ref="A2:B11">
    <sortCondition descending="1" ref="B2"/>
  </sortState>
  <tableColumns count="2">
    <tableColumn id="1" xr3:uid="{00000000-0010-0000-0300-000001000000}" name="Activities" dataDxfId="40"/>
    <tableColumn id="2" xr3:uid="{00000000-0010-0000-0300-000002000000}" name="Unit (unité)" dataDxfId="39"/>
  </tableColumns>
  <tableStyleInfo name="OCHA_table_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Table49" displayName="Table49" ref="D1:F8" totalsRowShown="0" headerRowDxfId="38">
  <autoFilter ref="D1:F8" xr:uid="{00000000-0009-0000-0100-000008000000}"/>
  <tableColumns count="3">
    <tableColumn id="1" xr3:uid="{00000000-0010-0000-0400-000001000000}" name="Region" dataDxfId="37"/>
    <tableColumn id="2" xr3:uid="{00000000-0010-0000-0400-000002000000}" name="Indicator" dataDxfId="36"/>
    <tableColumn id="3" xr3:uid="{00000000-0010-0000-0400-000003000000}" name="Highlight" dataDxfId="35">
      <calculatedColumnFormula>IF(Table49[[#This Row],[Region]]=$H$14,Table49[[#This Row],[Indicator]],NA())</calculatedColumnFormula>
    </tableColumn>
  </tableColumns>
  <tableStyleInfo name="OCHA_table_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Table5" displayName="Table5" ref="A1:C11" totalsRowShown="0" headerRowDxfId="34" dataDxfId="33">
  <autoFilter ref="A1:C11" xr:uid="{00000000-0009-0000-0100-000005000000}"/>
  <sortState ref="A2:C11">
    <sortCondition descending="1" ref="C1:C11"/>
  </sortState>
  <tableColumns count="3">
    <tableColumn id="1" xr3:uid="{00000000-0010-0000-0500-000001000000}" name="Localites" dataDxfId="32"/>
    <tableColumn id="2" xr3:uid="{00000000-0010-0000-0500-000002000000}" name="Population Ciblée" dataDxfId="31"/>
    <tableColumn id="3" xr3:uid="{00000000-0010-0000-0500-000003000000}" name="Population assistée" dataDxfId="3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Table4910" displayName="Table4910" ref="E1:G8" totalsRowShown="0" headerRowDxfId="29">
  <autoFilter ref="E1:G8" xr:uid="{00000000-0009-0000-0100-000009000000}"/>
  <tableColumns count="3">
    <tableColumn id="1" xr3:uid="{00000000-0010-0000-0600-000001000000}" name="Column1" dataDxfId="28"/>
    <tableColumn id="2" xr3:uid="{00000000-0010-0000-0600-000002000000}" name="Indicateur 1 (unité)" dataDxfId="27"/>
    <tableColumn id="3" xr3:uid="{00000000-0010-0000-0600-000003000000}" name="Indicateur 2 (unité)" dataDxfId="26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Table512" displayName="Table512" ref="I1:O11" totalsRowShown="0" headerRowDxfId="25" dataDxfId="24">
  <autoFilter ref="I1:O11" xr:uid="{00000000-0009-0000-0100-00000B000000}"/>
  <sortState ref="I2:N11">
    <sortCondition descending="1" ref="L1:L11"/>
  </sortState>
  <tableColumns count="7">
    <tableColumn id="1" xr3:uid="{00000000-0010-0000-0700-000001000000}" name="Districts" dataDxfId="23"/>
    <tableColumn id="2" xr3:uid="{00000000-0010-0000-0700-000002000000}" name="Population Ciblée" dataDxfId="22"/>
    <tableColumn id="3" xr3:uid="{00000000-0010-0000-0700-000003000000}" name="Population assistée" dataDxfId="21"/>
    <tableColumn id="5" xr3:uid="{00000000-0010-0000-0700-000005000000}" name="PopCibléeUnit" dataDxfId="20">
      <calculatedColumnFormula>Table512[[#This Row],[Population Ciblée]]/$Q$2</calculatedColumnFormula>
    </tableColumn>
    <tableColumn id="6" xr3:uid="{00000000-0010-0000-0700-000006000000}" name="PopAssistUnit" dataDxfId="19">
      <calculatedColumnFormula>Table512[[#This Row],[Population assistée]]/$Q$2</calculatedColumnFormula>
    </tableColumn>
    <tableColumn id="7" xr3:uid="{00000000-0010-0000-0700-000007000000}" name="%" dataDxfId="18" dataCellStyle="Percent">
      <calculatedColumnFormula>Table512[[#This Row],[PopAssistUnit]]/Table512[[#This Row],[PopCibléeUnit]]</calculatedColumnFormula>
    </tableColumn>
    <tableColumn id="8" xr3:uid="{00000000-0010-0000-0700-000008000000}" name="Label Axe Vertical" dataDxfId="17">
      <calculatedColumnFormula>Table512[[#This Row],[Districts]] &amp; " | " &amp; TEXT(Table512[[#This Row],[%]],"##0%")</calculatedColumnFormula>
    </tableColumn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8000000}" name="Table6" displayName="Table6" ref="B1:E23" totalsRowShown="0" headerRowDxfId="16" dataDxfId="15">
  <autoFilter ref="B1:E23" xr:uid="{00000000-0009-0000-0100-000006000000}"/>
  <sortState ref="B2:E23">
    <sortCondition ref="C1:C22"/>
  </sortState>
  <tableColumns count="4">
    <tableColumn id="4" xr3:uid="{00000000-0010-0000-0800-000004000000}" name="Année Formatée" dataDxfId="14">
      <calculatedColumnFormula>Table6[[#This Row],[Année]]</calculatedColumnFormula>
    </tableColumn>
    <tableColumn id="1" xr3:uid="{00000000-0010-0000-0800-000001000000}" name="Année" dataDxfId="13"/>
    <tableColumn id="2" xr3:uid="{00000000-0010-0000-0800-000002000000}" name="Indicateur 1 (unité)" dataDxfId="12"/>
    <tableColumn id="3" xr3:uid="{00000000-0010-0000-0800-000003000000}" name="Indicateur 2 (unité)" dataDxfId="11"/>
  </tableColumns>
  <tableStyleInfo name="OCHA_table_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drawing" Target="../drawings/drawing3.xml"/><Relationship Id="rId4" Type="http://schemas.openxmlformats.org/officeDocument/2006/relationships/table" Target="../tables/table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1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21"/>
  <sheetViews>
    <sheetView showGridLines="0" zoomScaleNormal="100" workbookViewId="0">
      <selection activeCell="I26" sqref="I26"/>
    </sheetView>
  </sheetViews>
  <sheetFormatPr defaultColWidth="9" defaultRowHeight="15"/>
  <cols>
    <col min="1" max="3" width="10.875" style="3" bestFit="1" customWidth="1"/>
    <col min="4" max="4" width="2.5" style="3" customWidth="1"/>
    <col min="5" max="7" width="10.875" style="3" bestFit="1" customWidth="1"/>
    <col min="8" max="8" width="2.625" style="3" customWidth="1"/>
    <col min="9" max="11" width="10.875" style="3" bestFit="1" customWidth="1"/>
    <col min="12" max="12" width="9" style="3"/>
    <col min="13" max="13" width="72.75" style="3" customWidth="1"/>
    <col min="14" max="16384" width="9" style="3"/>
  </cols>
  <sheetData>
    <row r="1" spans="1:13">
      <c r="A1" s="2" t="s">
        <v>107</v>
      </c>
      <c r="B1" s="2" t="s">
        <v>108</v>
      </c>
      <c r="C1" s="2" t="s">
        <v>109</v>
      </c>
      <c r="E1" s="2" t="s">
        <v>1</v>
      </c>
      <c r="F1" s="2" t="s">
        <v>2</v>
      </c>
      <c r="G1" s="2" t="s">
        <v>3</v>
      </c>
      <c r="I1" s="2" t="s">
        <v>107</v>
      </c>
      <c r="J1" s="2" t="s">
        <v>108</v>
      </c>
      <c r="K1" s="2" t="s">
        <v>109</v>
      </c>
    </row>
    <row r="2" spans="1:13">
      <c r="A2" s="2" t="s">
        <v>4</v>
      </c>
      <c r="B2" s="2" t="s">
        <v>12</v>
      </c>
      <c r="C2" s="2" t="s">
        <v>20</v>
      </c>
      <c r="E2" s="2" t="s">
        <v>4</v>
      </c>
      <c r="F2" s="2" t="s">
        <v>12</v>
      </c>
      <c r="G2" s="2" t="s">
        <v>20</v>
      </c>
      <c r="I2" s="2" t="s">
        <v>4</v>
      </c>
      <c r="J2" s="2" t="s">
        <v>12</v>
      </c>
      <c r="K2" s="2" t="s">
        <v>20</v>
      </c>
    </row>
    <row r="3" spans="1:13">
      <c r="A3" s="2" t="s">
        <v>5</v>
      </c>
      <c r="B3" s="2" t="s">
        <v>13</v>
      </c>
      <c r="C3" s="2" t="s">
        <v>21</v>
      </c>
      <c r="E3" s="2" t="s">
        <v>5</v>
      </c>
      <c r="F3" s="2" t="s">
        <v>13</v>
      </c>
      <c r="G3" s="2" t="s">
        <v>21</v>
      </c>
      <c r="I3" s="2" t="s">
        <v>5</v>
      </c>
      <c r="J3" s="2" t="s">
        <v>13</v>
      </c>
      <c r="K3" s="2" t="s">
        <v>21</v>
      </c>
    </row>
    <row r="4" spans="1:13">
      <c r="A4" s="2" t="s">
        <v>6</v>
      </c>
      <c r="B4" s="2" t="s">
        <v>14</v>
      </c>
      <c r="C4" s="2" t="s">
        <v>22</v>
      </c>
      <c r="E4" s="2" t="s">
        <v>6</v>
      </c>
      <c r="F4" s="2" t="s">
        <v>14</v>
      </c>
      <c r="G4" s="2" t="s">
        <v>22</v>
      </c>
      <c r="I4" s="2" t="s">
        <v>6</v>
      </c>
      <c r="J4" s="2" t="s">
        <v>14</v>
      </c>
      <c r="K4" s="2" t="s">
        <v>22</v>
      </c>
    </row>
    <row r="5" spans="1:13">
      <c r="A5" s="2" t="s">
        <v>7</v>
      </c>
      <c r="B5" s="2" t="s">
        <v>15</v>
      </c>
      <c r="C5" s="2" t="s">
        <v>23</v>
      </c>
      <c r="E5" s="2" t="s">
        <v>7</v>
      </c>
      <c r="F5" s="2" t="s">
        <v>15</v>
      </c>
      <c r="G5" s="2" t="s">
        <v>23</v>
      </c>
      <c r="I5" s="2" t="s">
        <v>7</v>
      </c>
      <c r="J5" s="2" t="s">
        <v>15</v>
      </c>
      <c r="K5" s="2" t="s">
        <v>23</v>
      </c>
    </row>
    <row r="6" spans="1:13">
      <c r="A6" s="2" t="s">
        <v>8</v>
      </c>
      <c r="B6" s="2" t="s">
        <v>16</v>
      </c>
      <c r="C6" s="2" t="s">
        <v>24</v>
      </c>
      <c r="E6" s="2" t="s">
        <v>8</v>
      </c>
      <c r="F6" s="2" t="s">
        <v>16</v>
      </c>
      <c r="G6" s="2" t="s">
        <v>24</v>
      </c>
      <c r="I6" s="2" t="s">
        <v>8</v>
      </c>
      <c r="J6" s="2" t="s">
        <v>16</v>
      </c>
      <c r="K6" s="2" t="s">
        <v>24</v>
      </c>
    </row>
    <row r="7" spans="1:13">
      <c r="A7" s="2" t="s">
        <v>9</v>
      </c>
      <c r="B7" s="2" t="s">
        <v>17</v>
      </c>
      <c r="C7" s="2" t="s">
        <v>25</v>
      </c>
      <c r="E7" s="2" t="s">
        <v>9</v>
      </c>
      <c r="F7" s="2" t="s">
        <v>17</v>
      </c>
      <c r="G7" s="2" t="s">
        <v>25</v>
      </c>
      <c r="I7" s="2" t="s">
        <v>9</v>
      </c>
      <c r="J7" s="2" t="s">
        <v>17</v>
      </c>
      <c r="K7" s="2" t="s">
        <v>25</v>
      </c>
    </row>
    <row r="8" spans="1:13">
      <c r="A8" s="2" t="s">
        <v>10</v>
      </c>
      <c r="B8" s="2" t="s">
        <v>18</v>
      </c>
      <c r="C8" s="2" t="s">
        <v>26</v>
      </c>
      <c r="E8" s="2" t="s">
        <v>10</v>
      </c>
      <c r="F8" s="2" t="s">
        <v>18</v>
      </c>
      <c r="G8" s="2" t="s">
        <v>26</v>
      </c>
      <c r="I8" s="2" t="s">
        <v>10</v>
      </c>
      <c r="J8" s="2" t="s">
        <v>18</v>
      </c>
      <c r="K8" s="2" t="s">
        <v>26</v>
      </c>
    </row>
    <row r="9" spans="1:13">
      <c r="A9" s="2" t="s">
        <v>11</v>
      </c>
      <c r="B9" s="2" t="s">
        <v>19</v>
      </c>
      <c r="C9" s="2" t="s">
        <v>27</v>
      </c>
      <c r="E9" s="2" t="s">
        <v>11</v>
      </c>
      <c r="F9" s="2" t="s">
        <v>19</v>
      </c>
      <c r="G9" s="2" t="s">
        <v>27</v>
      </c>
      <c r="I9" s="2" t="s">
        <v>11</v>
      </c>
      <c r="J9" s="2" t="s">
        <v>19</v>
      </c>
      <c r="K9" s="2" t="s">
        <v>27</v>
      </c>
    </row>
    <row r="11" spans="1:13">
      <c r="I11" s="2"/>
      <c r="J11" s="2"/>
      <c r="K11" s="2"/>
      <c r="M11" s="15"/>
    </row>
    <row r="12" spans="1:13">
      <c r="I12" s="2"/>
      <c r="J12" s="2"/>
      <c r="K12" s="2"/>
    </row>
    <row r="13" spans="1:13">
      <c r="B13" s="64" t="s">
        <v>0</v>
      </c>
      <c r="I13" s="2"/>
      <c r="J13" s="2"/>
      <c r="K13" s="2"/>
    </row>
    <row r="14" spans="1:13">
      <c r="B14" s="65" t="s">
        <v>110</v>
      </c>
      <c r="I14" s="2"/>
      <c r="J14" s="2"/>
      <c r="K14" s="2"/>
    </row>
    <row r="15" spans="1:13">
      <c r="B15" s="65" t="s">
        <v>111</v>
      </c>
      <c r="I15" s="2"/>
      <c r="J15" s="2"/>
      <c r="K15" s="2"/>
    </row>
    <row r="16" spans="1:13">
      <c r="B16" s="66"/>
      <c r="I16" s="2"/>
      <c r="J16" s="2"/>
      <c r="K16" s="2"/>
    </row>
    <row r="17" spans="2:11">
      <c r="B17" s="66"/>
      <c r="I17" s="2"/>
      <c r="J17" s="2"/>
      <c r="K17" s="2"/>
    </row>
    <row r="18" spans="2:11">
      <c r="B18" s="65"/>
      <c r="I18" s="2"/>
      <c r="J18" s="2"/>
      <c r="K18" s="2"/>
    </row>
    <row r="19" spans="2:11">
      <c r="B19" s="67"/>
      <c r="I19" s="2"/>
      <c r="J19" s="2"/>
      <c r="K19" s="2"/>
    </row>
    <row r="20" spans="2:11">
      <c r="B20" s="67"/>
    </row>
    <row r="21" spans="2:11">
      <c r="B21" s="65" t="s">
        <v>112</v>
      </c>
    </row>
  </sheetData>
  <pageMargins left="0.7" right="0.7" top="0.75" bottom="0.75" header="0.3" footer="0.3"/>
  <pageSetup orientation="landscape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W40"/>
  <sheetViews>
    <sheetView showGridLines="0" zoomScale="115" zoomScaleNormal="115" workbookViewId="0">
      <selection activeCell="G17" sqref="G17"/>
    </sheetView>
  </sheetViews>
  <sheetFormatPr defaultColWidth="9" defaultRowHeight="14.25"/>
  <cols>
    <col min="1" max="1" width="21.25" customWidth="1"/>
    <col min="2" max="2" width="16.625" customWidth="1"/>
    <col min="3" max="3" width="15.75" bestFit="1" customWidth="1"/>
    <col min="4" max="4" width="17.75" bestFit="1" customWidth="1"/>
    <col min="5" max="5" width="10.375" customWidth="1"/>
    <col min="7" max="7" width="1.375" customWidth="1"/>
    <col min="8" max="8" width="15.375" customWidth="1"/>
    <col min="9" max="9" width="9" customWidth="1"/>
    <col min="10" max="10" width="1.25" customWidth="1"/>
    <col min="14" max="14" width="2.875" customWidth="1"/>
  </cols>
  <sheetData>
    <row r="1" spans="1:23">
      <c r="A1" s="1" t="s">
        <v>93</v>
      </c>
      <c r="B1" s="1" t="s">
        <v>105</v>
      </c>
      <c r="C1" s="1"/>
      <c r="D1" s="1" t="s">
        <v>44</v>
      </c>
      <c r="E1" s="1" t="s">
        <v>104</v>
      </c>
      <c r="F1" s="1" t="s">
        <v>43</v>
      </c>
      <c r="G1" s="1"/>
    </row>
    <row r="2" spans="1:23" ht="14.25" customHeight="1">
      <c r="A2" s="1" t="s">
        <v>94</v>
      </c>
      <c r="B2" s="6">
        <v>108715</v>
      </c>
      <c r="C2" s="1"/>
      <c r="D2" s="1" t="s">
        <v>32</v>
      </c>
      <c r="E2" s="6">
        <v>100</v>
      </c>
      <c r="F2" s="6" t="e">
        <f>IF(Table49[[#This Row],[Region]]=$H$14,Table49[[#This Row],[Indicator]],NA())</f>
        <v>#N/A</v>
      </c>
      <c r="G2" s="6"/>
      <c r="H2" s="69" t="s">
        <v>106</v>
      </c>
      <c r="I2" s="69"/>
      <c r="U2" s="50"/>
      <c r="V2" s="51"/>
    </row>
    <row r="3" spans="1:23">
      <c r="A3" s="1" t="s">
        <v>95</v>
      </c>
      <c r="B3" s="6">
        <v>78508</v>
      </c>
      <c r="C3" s="1"/>
      <c r="D3" s="1" t="s">
        <v>33</v>
      </c>
      <c r="E3" s="6">
        <v>86</v>
      </c>
      <c r="F3" s="6" t="e">
        <f>IF(Table49[[#This Row],[Region]]=$H$14,Table49[[#This Row],[Indicator]],NA())</f>
        <v>#N/A</v>
      </c>
      <c r="G3" s="6"/>
      <c r="H3" s="69"/>
      <c r="I3" s="69"/>
      <c r="U3" s="52"/>
      <c r="V3" s="53"/>
      <c r="W3" s="54"/>
    </row>
    <row r="4" spans="1:23" ht="14.25" customHeight="1">
      <c r="A4" s="1" t="s">
        <v>96</v>
      </c>
      <c r="B4" s="6">
        <v>53072</v>
      </c>
      <c r="C4" s="1"/>
      <c r="D4" s="1" t="s">
        <v>34</v>
      </c>
      <c r="E4" s="6">
        <v>45</v>
      </c>
      <c r="F4" s="6" t="e">
        <f>IF(Table49[[#This Row],[Region]]=$H$14,Table49[[#This Row],[Indicator]],NA())</f>
        <v>#N/A</v>
      </c>
      <c r="G4" s="6"/>
      <c r="H4" s="69"/>
      <c r="I4" s="69"/>
      <c r="U4" s="52"/>
      <c r="V4" s="53"/>
      <c r="W4" s="54"/>
    </row>
    <row r="5" spans="1:23" ht="14.25" customHeight="1">
      <c r="A5" s="1" t="s">
        <v>97</v>
      </c>
      <c r="B5" s="6">
        <v>16000</v>
      </c>
      <c r="C5" s="1"/>
      <c r="D5" s="1" t="s">
        <v>35</v>
      </c>
      <c r="E5" s="6">
        <v>30</v>
      </c>
      <c r="F5" s="6">
        <f>IF(Table49[[#This Row],[Region]]=$H$14,Table49[[#This Row],[Indicator]],NA())</f>
        <v>30</v>
      </c>
      <c r="G5" s="6"/>
      <c r="H5" s="69"/>
      <c r="I5" s="69"/>
      <c r="U5" s="52"/>
      <c r="V5" s="53"/>
      <c r="W5" s="54"/>
    </row>
    <row r="6" spans="1:23" ht="14.25" customHeight="1">
      <c r="A6" s="1" t="s">
        <v>98</v>
      </c>
      <c r="B6" s="6">
        <v>11578</v>
      </c>
      <c r="C6" s="1"/>
      <c r="D6" s="1" t="s">
        <v>36</v>
      </c>
      <c r="E6" s="6">
        <v>7</v>
      </c>
      <c r="F6" s="6" t="e">
        <f>IF(Table49[[#This Row],[Region]]=$H$14,Table49[[#This Row],[Indicator]],NA())</f>
        <v>#N/A</v>
      </c>
      <c r="G6" s="6"/>
      <c r="H6" s="69"/>
      <c r="I6" s="69"/>
      <c r="U6" s="52"/>
      <c r="V6" s="53"/>
      <c r="W6" s="54"/>
    </row>
    <row r="7" spans="1:23" ht="14.25" customHeight="1">
      <c r="A7" s="1" t="s">
        <v>99</v>
      </c>
      <c r="B7" s="6">
        <v>11000</v>
      </c>
      <c r="C7" s="4"/>
      <c r="D7" s="1" t="s">
        <v>37</v>
      </c>
      <c r="E7" s="13">
        <v>3</v>
      </c>
      <c r="F7" s="13" t="e">
        <f>IF(Table49[[#This Row],[Region]]=$H$14,Table49[[#This Row],[Indicator]],NA())</f>
        <v>#N/A</v>
      </c>
      <c r="G7" s="13"/>
      <c r="H7" s="69"/>
      <c r="I7" s="69"/>
      <c r="J7" s="5"/>
      <c r="U7" s="52"/>
      <c r="V7" s="53"/>
      <c r="W7" s="54"/>
    </row>
    <row r="8" spans="1:23" ht="14.25" customHeight="1">
      <c r="A8" s="1" t="s">
        <v>100</v>
      </c>
      <c r="B8" s="6">
        <v>9817</v>
      </c>
      <c r="C8" s="4"/>
      <c r="D8" s="1" t="s">
        <v>38</v>
      </c>
      <c r="E8" s="13">
        <v>2</v>
      </c>
      <c r="F8" s="13" t="e">
        <f>IF(Table49[[#This Row],[Region]]=$H$14,Table49[[#This Row],[Indicator]],NA())</f>
        <v>#N/A</v>
      </c>
      <c r="G8" s="13"/>
      <c r="H8" s="69"/>
      <c r="I8" s="69"/>
      <c r="J8" s="5"/>
      <c r="U8" s="52"/>
      <c r="V8" s="53"/>
      <c r="W8" s="54"/>
    </row>
    <row r="9" spans="1:23" ht="14.25" customHeight="1">
      <c r="A9" s="1" t="s">
        <v>101</v>
      </c>
      <c r="B9" s="6">
        <v>7983</v>
      </c>
      <c r="C9" s="4"/>
      <c r="D9" s="4"/>
      <c r="E9" s="13"/>
      <c r="F9" s="5"/>
      <c r="G9" s="5"/>
      <c r="H9" s="5"/>
      <c r="U9" s="52"/>
      <c r="V9" s="53"/>
      <c r="W9" s="54"/>
    </row>
    <row r="10" spans="1:23" ht="14.25" customHeight="1">
      <c r="A10" s="1" t="s">
        <v>102</v>
      </c>
      <c r="B10" s="6">
        <v>7223</v>
      </c>
      <c r="C10" s="4"/>
      <c r="D10" s="4"/>
      <c r="E10" s="13"/>
      <c r="F10" s="5"/>
      <c r="G10" s="5"/>
      <c r="H10" s="5"/>
      <c r="U10" s="52"/>
      <c r="V10" s="53"/>
      <c r="W10" s="54"/>
    </row>
    <row r="11" spans="1:23" ht="14.25" customHeight="1">
      <c r="A11" s="1" t="s">
        <v>103</v>
      </c>
      <c r="B11" s="6">
        <v>5185</v>
      </c>
      <c r="C11" s="4"/>
      <c r="D11" s="4"/>
      <c r="E11" s="13"/>
      <c r="F11" s="5"/>
      <c r="G11" s="5"/>
      <c r="H11" s="5"/>
      <c r="U11" s="52"/>
      <c r="V11" s="53"/>
      <c r="W11" s="54"/>
    </row>
    <row r="12" spans="1:23" ht="14.25" customHeight="1">
      <c r="A12" s="1"/>
      <c r="B12" s="1"/>
      <c r="C12" s="4"/>
      <c r="D12" s="4"/>
      <c r="E12" s="4"/>
      <c r="F12" s="5"/>
      <c r="G12" s="5"/>
      <c r="H12" s="5"/>
      <c r="U12" s="52"/>
      <c r="V12" s="53"/>
      <c r="W12" s="54"/>
    </row>
    <row r="13" spans="1:23" ht="15" customHeight="1" thickBot="1">
      <c r="C13" s="1"/>
      <c r="D13" s="1"/>
      <c r="E13" s="1"/>
      <c r="F13" s="7"/>
      <c r="G13" t="s">
        <v>46</v>
      </c>
      <c r="U13" s="52"/>
      <c r="V13" s="53"/>
      <c r="W13" s="54"/>
    </row>
    <row r="14" spans="1:23" ht="15" thickBot="1">
      <c r="D14" s="68" t="s">
        <v>47</v>
      </c>
      <c r="E14" s="68"/>
      <c r="F14" s="68"/>
      <c r="H14" s="20" t="s">
        <v>35</v>
      </c>
      <c r="U14" s="52"/>
      <c r="V14" s="53"/>
      <c r="W14" s="54"/>
    </row>
    <row r="15" spans="1:23">
      <c r="U15" s="52"/>
      <c r="V15" s="53"/>
      <c r="W15" s="54"/>
    </row>
    <row r="16" spans="1:23" ht="30.75" customHeight="1">
      <c r="G16" s="70" t="str">
        <f xml:space="preserve"> $H$14 &amp; " and... " &amp; CHAR(10) &amp; "(unité)"</f>
        <v>Region 4 and... 
(unité)</v>
      </c>
      <c r="H16" s="70"/>
      <c r="I16" s="70"/>
      <c r="J16" s="70"/>
      <c r="K16" s="70"/>
      <c r="L16" s="70"/>
      <c r="M16" s="70"/>
      <c r="N16" s="17"/>
      <c r="U16" s="52"/>
      <c r="V16" s="53"/>
      <c r="W16" s="54"/>
    </row>
    <row r="17" spans="1:23">
      <c r="G17" s="5"/>
      <c r="H17" s="5"/>
      <c r="I17" s="5"/>
      <c r="J17" s="5"/>
      <c r="K17" s="5"/>
      <c r="L17" s="5"/>
      <c r="M17" s="5"/>
      <c r="N17" s="5"/>
      <c r="U17" s="52"/>
      <c r="V17" s="53"/>
      <c r="W17" s="54"/>
    </row>
    <row r="18" spans="1:23">
      <c r="G18" s="5"/>
      <c r="H18" s="5"/>
      <c r="I18" s="5"/>
      <c r="J18" s="5"/>
      <c r="K18" s="5"/>
      <c r="L18" s="5"/>
      <c r="M18" s="5"/>
      <c r="N18" s="5"/>
      <c r="U18" s="52"/>
      <c r="V18" s="53"/>
      <c r="W18" s="54"/>
    </row>
    <row r="19" spans="1:23">
      <c r="G19" s="5"/>
      <c r="H19" s="5"/>
      <c r="I19" s="5"/>
      <c r="J19" s="5"/>
      <c r="K19" s="5"/>
      <c r="L19" s="5"/>
      <c r="M19" s="5"/>
      <c r="N19" s="5"/>
      <c r="U19" s="52"/>
      <c r="V19" s="53"/>
      <c r="W19" s="54"/>
    </row>
    <row r="20" spans="1:23">
      <c r="G20" s="5"/>
      <c r="H20" s="5"/>
      <c r="I20" s="5"/>
      <c r="J20" s="5"/>
      <c r="K20" s="5"/>
      <c r="L20" s="5"/>
      <c r="M20" s="5"/>
      <c r="N20" s="5"/>
      <c r="U20" s="52"/>
      <c r="V20" s="53"/>
      <c r="W20" s="54"/>
    </row>
    <row r="21" spans="1:23">
      <c r="G21" s="5"/>
      <c r="H21" s="5"/>
      <c r="I21" s="5"/>
      <c r="J21" s="5"/>
      <c r="K21" s="5"/>
      <c r="L21" s="5"/>
      <c r="M21" s="5"/>
      <c r="N21" s="5"/>
      <c r="U21" s="52"/>
      <c r="V21" s="53"/>
      <c r="W21" s="54"/>
    </row>
    <row r="22" spans="1:23">
      <c r="G22" s="5"/>
      <c r="H22" s="5"/>
      <c r="I22" s="5"/>
      <c r="J22" s="5"/>
      <c r="K22" s="5"/>
      <c r="L22" s="5"/>
      <c r="M22" s="5"/>
      <c r="N22" s="5"/>
      <c r="U22" s="52"/>
      <c r="V22" s="53"/>
      <c r="W22" s="54"/>
    </row>
    <row r="23" spans="1:23">
      <c r="G23" s="5"/>
      <c r="H23" s="5"/>
      <c r="I23" s="5"/>
      <c r="J23" s="5"/>
      <c r="K23" s="5"/>
      <c r="L23" s="5"/>
      <c r="M23" s="5"/>
      <c r="N23" s="5"/>
      <c r="U23" s="52"/>
      <c r="V23" s="53"/>
      <c r="W23" s="54"/>
    </row>
    <row r="24" spans="1:23">
      <c r="G24" s="5"/>
      <c r="H24" s="5"/>
      <c r="I24" s="5"/>
      <c r="J24" s="5"/>
      <c r="K24" s="5"/>
      <c r="L24" s="5"/>
      <c r="M24" s="5"/>
      <c r="N24" s="5"/>
      <c r="U24" s="52"/>
      <c r="V24" s="53"/>
      <c r="W24" s="54"/>
    </row>
    <row r="25" spans="1:23">
      <c r="G25" s="5"/>
      <c r="H25" s="5"/>
      <c r="I25" s="5"/>
      <c r="J25" s="5"/>
      <c r="K25" s="5"/>
      <c r="L25" s="5"/>
      <c r="M25" s="5"/>
      <c r="N25" s="5"/>
      <c r="U25" s="52"/>
      <c r="V25" s="53"/>
      <c r="W25" s="54"/>
    </row>
    <row r="26" spans="1:23">
      <c r="G26" s="5"/>
      <c r="H26" s="5"/>
      <c r="I26" s="5"/>
      <c r="J26" s="5"/>
      <c r="K26" s="5"/>
      <c r="L26" s="5"/>
      <c r="M26" s="5"/>
      <c r="N26" s="5"/>
      <c r="U26" s="52"/>
      <c r="V26" s="53"/>
      <c r="W26" s="54"/>
    </row>
    <row r="27" spans="1:23">
      <c r="G27" s="5"/>
      <c r="H27" s="5"/>
      <c r="I27" s="5"/>
      <c r="J27" s="5"/>
      <c r="K27" s="5"/>
      <c r="L27" s="5"/>
      <c r="M27" s="5"/>
      <c r="N27" s="5"/>
      <c r="U27" s="52"/>
      <c r="V27" s="53"/>
      <c r="W27" s="54"/>
    </row>
    <row r="28" spans="1:23">
      <c r="G28" s="5"/>
      <c r="H28" s="5"/>
      <c r="I28" s="5"/>
      <c r="J28" s="5"/>
      <c r="K28" s="5"/>
      <c r="L28" s="5"/>
      <c r="M28" s="5"/>
      <c r="N28" s="5"/>
      <c r="U28" s="52"/>
      <c r="V28" s="53"/>
      <c r="W28" s="54"/>
    </row>
    <row r="29" spans="1:23">
      <c r="G29" s="5"/>
      <c r="H29" s="5"/>
      <c r="I29" s="5"/>
      <c r="J29" s="5"/>
      <c r="K29" s="5"/>
      <c r="L29" s="5"/>
      <c r="M29" s="5"/>
      <c r="N29" s="5"/>
    </row>
    <row r="30" spans="1:23" ht="6.75" customHeight="1"/>
    <row r="31" spans="1:23" ht="33.75" customHeight="1"/>
    <row r="32" spans="1:23" ht="5.25" customHeight="1">
      <c r="A32" s="21"/>
      <c r="B32" s="21"/>
      <c r="U32" s="21"/>
      <c r="V32" s="21"/>
    </row>
    <row r="33" spans="1:22" s="21" customFormat="1" ht="24.75" customHeight="1">
      <c r="G33"/>
      <c r="H33"/>
      <c r="I33"/>
      <c r="J33"/>
      <c r="K33"/>
      <c r="L33"/>
      <c r="M33"/>
      <c r="O33"/>
    </row>
    <row r="34" spans="1:22" s="21" customFormat="1" ht="24.75" customHeight="1">
      <c r="G34"/>
      <c r="H34"/>
      <c r="I34"/>
      <c r="J34"/>
      <c r="K34"/>
      <c r="L34"/>
      <c r="M34"/>
      <c r="O34"/>
    </row>
    <row r="35" spans="1:22" s="21" customFormat="1" ht="24.75" customHeight="1">
      <c r="G35"/>
      <c r="H35"/>
      <c r="I35"/>
      <c r="J35"/>
      <c r="K35"/>
      <c r="L35"/>
      <c r="M35"/>
      <c r="O35"/>
    </row>
    <row r="36" spans="1:22" s="21" customFormat="1" ht="24.75" customHeight="1">
      <c r="G36"/>
      <c r="H36"/>
      <c r="I36"/>
      <c r="J36"/>
      <c r="K36"/>
      <c r="L36"/>
      <c r="M36"/>
      <c r="O36"/>
    </row>
    <row r="37" spans="1:22" s="21" customFormat="1" ht="24.75" customHeight="1">
      <c r="G37"/>
      <c r="H37"/>
      <c r="I37"/>
      <c r="J37"/>
      <c r="K37"/>
      <c r="L37"/>
      <c r="M37"/>
      <c r="O37"/>
    </row>
    <row r="38" spans="1:22" s="21" customFormat="1" ht="24.75" customHeight="1">
      <c r="G38"/>
      <c r="H38"/>
      <c r="I38"/>
      <c r="J38"/>
      <c r="K38"/>
      <c r="L38"/>
      <c r="M38"/>
      <c r="O38"/>
    </row>
    <row r="39" spans="1:22" s="21" customFormat="1" ht="24.75" customHeight="1">
      <c r="A39"/>
      <c r="B39"/>
      <c r="G39"/>
      <c r="H39"/>
      <c r="I39"/>
      <c r="J39"/>
      <c r="K39"/>
      <c r="L39"/>
      <c r="M39"/>
      <c r="O39"/>
      <c r="U39"/>
      <c r="V39"/>
    </row>
    <row r="40" spans="1:22" ht="4.5" customHeight="1"/>
  </sheetData>
  <mergeCells count="3">
    <mergeCell ref="D14:F14"/>
    <mergeCell ref="H2:I8"/>
    <mergeCell ref="G16:M16"/>
  </mergeCells>
  <dataValidations count="1">
    <dataValidation type="list" allowBlank="1" showInputMessage="1" showErrorMessage="1" sqref="H14" xr:uid="{00000000-0002-0000-0100-000000000000}">
      <formula1>Region</formula1>
    </dataValidation>
  </dataValidation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13"/>
  <sheetViews>
    <sheetView showGridLines="0" workbookViewId="0">
      <selection activeCell="A33" sqref="A33"/>
    </sheetView>
  </sheetViews>
  <sheetFormatPr defaultColWidth="9" defaultRowHeight="14.25"/>
  <cols>
    <col min="1" max="3" width="16.625" customWidth="1"/>
    <col min="4" max="4" width="3.25" customWidth="1"/>
    <col min="5" max="7" width="16.625" customWidth="1"/>
    <col min="9" max="9" width="15.625" bestFit="1" customWidth="1"/>
    <col min="10" max="10" width="17.25" bestFit="1" customWidth="1"/>
    <col min="11" max="11" width="18.375" bestFit="1" customWidth="1"/>
    <col min="12" max="12" width="15.625" customWidth="1"/>
    <col min="13" max="13" width="13.75" customWidth="1"/>
    <col min="14" max="14" width="12.625" bestFit="1" customWidth="1"/>
    <col min="15" max="15" width="22.625" customWidth="1"/>
    <col min="18" max="18" width="11.625" customWidth="1"/>
    <col min="21" max="21" width="11.625" customWidth="1"/>
  </cols>
  <sheetData>
    <row r="1" spans="1:17">
      <c r="A1" s="1" t="s">
        <v>60</v>
      </c>
      <c r="B1" s="1" t="s">
        <v>48</v>
      </c>
      <c r="C1" s="1" t="s">
        <v>49</v>
      </c>
      <c r="E1" s="1" t="s">
        <v>28</v>
      </c>
      <c r="F1" s="1" t="s">
        <v>40</v>
      </c>
      <c r="G1" s="1" t="s">
        <v>39</v>
      </c>
      <c r="I1" s="1" t="s">
        <v>64</v>
      </c>
      <c r="J1" s="1" t="s">
        <v>48</v>
      </c>
      <c r="K1" s="1" t="s">
        <v>49</v>
      </c>
      <c r="L1" s="43" t="s">
        <v>51</v>
      </c>
      <c r="M1" s="43" t="s">
        <v>52</v>
      </c>
      <c r="N1" s="43" t="s">
        <v>53</v>
      </c>
      <c r="O1" s="43" t="s">
        <v>54</v>
      </c>
      <c r="Q1" s="46" t="s">
        <v>50</v>
      </c>
    </row>
    <row r="2" spans="1:17">
      <c r="A2" s="1" t="s">
        <v>32</v>
      </c>
      <c r="B2" s="42">
        <v>1600000</v>
      </c>
      <c r="C2" s="42">
        <v>1726424</v>
      </c>
      <c r="E2" s="1" t="s">
        <v>32</v>
      </c>
      <c r="F2" s="6">
        <v>100</v>
      </c>
      <c r="G2" s="6">
        <v>50</v>
      </c>
      <c r="I2" s="1" t="s">
        <v>65</v>
      </c>
      <c r="J2" s="42">
        <v>1700000</v>
      </c>
      <c r="K2" s="42">
        <v>242839</v>
      </c>
      <c r="L2" s="47">
        <f>Table512[[#This Row],[Population Ciblée]]/$Q$2</f>
        <v>1.7</v>
      </c>
      <c r="M2" s="47">
        <f>Table512[[#This Row],[Population assistée]]/$Q$2</f>
        <v>0.242839</v>
      </c>
      <c r="N2" s="48">
        <f>Table512[[#This Row],[PopAssistUnit]]/Table512[[#This Row],[PopCibléeUnit]]</f>
        <v>0.1428464705882353</v>
      </c>
      <c r="O2" s="49" t="str">
        <f>Table512[[#This Row],[Districts]] &amp; " (" &amp; TEXT(Table512[[#This Row],[%]],"##0%") &amp; ")"</f>
        <v>District 1 (14%)</v>
      </c>
      <c r="Q2" s="45">
        <v>1000000</v>
      </c>
    </row>
    <row r="3" spans="1:17">
      <c r="A3" s="1" t="s">
        <v>33</v>
      </c>
      <c r="B3" s="42">
        <v>516000</v>
      </c>
      <c r="C3" s="42">
        <v>0</v>
      </c>
      <c r="E3" s="1" t="s">
        <v>33</v>
      </c>
      <c r="F3" s="6">
        <v>86</v>
      </c>
      <c r="G3" s="6">
        <v>33</v>
      </c>
      <c r="I3" s="1" t="s">
        <v>66</v>
      </c>
      <c r="J3" s="42">
        <v>1600000</v>
      </c>
      <c r="K3" s="42">
        <v>1726424</v>
      </c>
      <c r="L3" s="47">
        <f>Table512[[#This Row],[Population Ciblée]]/$Q$2</f>
        <v>1.6</v>
      </c>
      <c r="M3" s="47">
        <f>Table512[[#This Row],[Population assistée]]/$Q$2</f>
        <v>1.726424</v>
      </c>
      <c r="N3" s="48">
        <f>Table512[[#This Row],[PopAssistUnit]]/Table512[[#This Row],[PopCibléeUnit]]</f>
        <v>1.0790149999999998</v>
      </c>
      <c r="O3" s="49" t="str">
        <f>Table512[[#This Row],[Districts]] &amp; " (" &amp; TEXT(Table512[[#This Row],[%]],"##0%") &amp; ")"</f>
        <v>District 2 (108%)</v>
      </c>
    </row>
    <row r="4" spans="1:17">
      <c r="A4" s="1" t="s">
        <v>34</v>
      </c>
      <c r="B4" s="42">
        <v>1700000</v>
      </c>
      <c r="C4" s="42">
        <v>242839</v>
      </c>
      <c r="E4" s="1" t="s">
        <v>34</v>
      </c>
      <c r="F4" s="6">
        <v>45</v>
      </c>
      <c r="G4" s="6">
        <v>25</v>
      </c>
      <c r="I4" s="1" t="s">
        <v>67</v>
      </c>
      <c r="J4" s="42">
        <v>777000</v>
      </c>
      <c r="K4" s="42">
        <v>380905</v>
      </c>
      <c r="L4" s="47">
        <f>Table512[[#This Row],[Population Ciblée]]/$Q$2</f>
        <v>0.77700000000000002</v>
      </c>
      <c r="M4" s="47">
        <f>Table512[[#This Row],[Population assistée]]/$Q$2</f>
        <v>0.38090499999999999</v>
      </c>
      <c r="N4" s="48">
        <f>Table512[[#This Row],[PopAssistUnit]]/Table512[[#This Row],[PopCibléeUnit]]</f>
        <v>0.49022522522522521</v>
      </c>
      <c r="O4" s="49" t="str">
        <f>Table512[[#This Row],[Districts]] &amp; " (" &amp; TEXT(Table512[[#This Row],[%]],"##0%") &amp; ")"</f>
        <v>District 3 (49%)</v>
      </c>
    </row>
    <row r="5" spans="1:17">
      <c r="A5" s="1" t="s">
        <v>35</v>
      </c>
      <c r="B5" s="42">
        <v>777000</v>
      </c>
      <c r="C5" s="42">
        <v>380905</v>
      </c>
      <c r="E5" s="1" t="s">
        <v>35</v>
      </c>
      <c r="F5" s="6">
        <v>30</v>
      </c>
      <c r="G5" s="6">
        <v>20</v>
      </c>
      <c r="I5" s="1" t="s">
        <v>68</v>
      </c>
      <c r="J5" s="42">
        <v>696000</v>
      </c>
      <c r="K5" s="42">
        <v>114657</v>
      </c>
      <c r="L5" s="47">
        <f>Table512[[#This Row],[Population Ciblée]]/$Q$2</f>
        <v>0.69599999999999995</v>
      </c>
      <c r="M5" s="47">
        <f>Table512[[#This Row],[Population assistée]]/$Q$2</f>
        <v>0.114657</v>
      </c>
      <c r="N5" s="48">
        <f>Table512[[#This Row],[PopAssistUnit]]/Table512[[#This Row],[PopCibléeUnit]]</f>
        <v>0.16473706896551724</v>
      </c>
      <c r="O5" s="49" t="str">
        <f>Table512[[#This Row],[Districts]] &amp; " (" &amp; TEXT(Table512[[#This Row],[%]],"##0%") &amp; ")"</f>
        <v>District 4 (16%)</v>
      </c>
    </row>
    <row r="6" spans="1:17">
      <c r="A6" s="1" t="s">
        <v>36</v>
      </c>
      <c r="B6" s="42">
        <v>696000</v>
      </c>
      <c r="C6" s="42">
        <v>114657</v>
      </c>
      <c r="E6" s="1" t="s">
        <v>36</v>
      </c>
      <c r="F6" s="6">
        <v>7</v>
      </c>
      <c r="G6" s="6">
        <v>18</v>
      </c>
      <c r="I6" s="1" t="s">
        <v>69</v>
      </c>
      <c r="J6" s="42">
        <v>516000</v>
      </c>
      <c r="K6" s="42">
        <v>0</v>
      </c>
      <c r="L6" s="47">
        <f>Table512[[#This Row],[Population Ciblée]]/$Q$2</f>
        <v>0.51600000000000001</v>
      </c>
      <c r="M6" s="47">
        <f>Table512[[#This Row],[Population assistée]]/$Q$2</f>
        <v>0</v>
      </c>
      <c r="N6" s="48">
        <f>Table512[[#This Row],[PopAssistUnit]]/Table512[[#This Row],[PopCibléeUnit]]</f>
        <v>0</v>
      </c>
      <c r="O6" s="49" t="str">
        <f>Table512[[#This Row],[Districts]] &amp; " (" &amp; TEXT(Table512[[#This Row],[%]],"##0%") &amp; ")"</f>
        <v>District 5 (0%)</v>
      </c>
    </row>
    <row r="7" spans="1:17">
      <c r="A7" s="1" t="s">
        <v>37</v>
      </c>
      <c r="B7" s="42">
        <v>46000</v>
      </c>
      <c r="C7" s="42">
        <v>0</v>
      </c>
      <c r="E7" s="1" t="s">
        <v>37</v>
      </c>
      <c r="F7" s="13">
        <v>3</v>
      </c>
      <c r="G7" s="13">
        <v>9</v>
      </c>
      <c r="I7" s="1" t="s">
        <v>70</v>
      </c>
      <c r="J7" s="42">
        <v>360000</v>
      </c>
      <c r="K7" s="42">
        <v>151161</v>
      </c>
      <c r="L7" s="47">
        <f>Table512[[#This Row],[Population Ciblée]]/$Q$2</f>
        <v>0.36</v>
      </c>
      <c r="M7" s="47">
        <f>Table512[[#This Row],[Population assistée]]/$Q$2</f>
        <v>0.15116099999999999</v>
      </c>
      <c r="N7" s="48">
        <f>Table512[[#This Row],[PopAssistUnit]]/Table512[[#This Row],[PopCibléeUnit]]</f>
        <v>0.41989166666666666</v>
      </c>
      <c r="O7" s="49" t="str">
        <f>Table512[[#This Row],[Districts]] &amp; " (" &amp; TEXT(Table512[[#This Row],[%]],"##0%") &amp; ")"</f>
        <v>District 6 (42%)</v>
      </c>
    </row>
    <row r="8" spans="1:17">
      <c r="A8" s="1" t="s">
        <v>38</v>
      </c>
      <c r="B8" s="42">
        <v>350000</v>
      </c>
      <c r="C8" s="42">
        <v>0</v>
      </c>
      <c r="E8" s="1" t="s">
        <v>38</v>
      </c>
      <c r="F8" s="13">
        <v>2</v>
      </c>
      <c r="G8" s="13">
        <v>5</v>
      </c>
      <c r="I8" s="1" t="s">
        <v>71</v>
      </c>
      <c r="J8" s="42">
        <v>350000</v>
      </c>
      <c r="K8" s="42">
        <v>0</v>
      </c>
      <c r="L8" s="47">
        <f>Table512[[#This Row],[Population Ciblée]]/$Q$2</f>
        <v>0.35</v>
      </c>
      <c r="M8" s="47">
        <f>Table512[[#This Row],[Population assistée]]/$Q$2</f>
        <v>0</v>
      </c>
      <c r="N8" s="48">
        <f>Table512[[#This Row],[PopAssistUnit]]/Table512[[#This Row],[PopCibléeUnit]]</f>
        <v>0</v>
      </c>
      <c r="O8" s="49" t="str">
        <f>Table512[[#This Row],[Districts]] &amp; " (" &amp; TEXT(Table512[[#This Row],[%]],"##0%") &amp; ")"</f>
        <v>District 7 (0%)</v>
      </c>
    </row>
    <row r="9" spans="1:17">
      <c r="A9" s="1" t="s">
        <v>61</v>
      </c>
      <c r="B9" s="42">
        <v>125000</v>
      </c>
      <c r="C9" s="42">
        <v>0</v>
      </c>
      <c r="I9" s="1" t="s">
        <v>72</v>
      </c>
      <c r="J9" s="42">
        <v>125000</v>
      </c>
      <c r="K9" s="42">
        <v>0</v>
      </c>
      <c r="L9" s="47">
        <f>Table512[[#This Row],[Population Ciblée]]/$Q$2</f>
        <v>0.125</v>
      </c>
      <c r="M9" s="47">
        <f>Table512[[#This Row],[Population assistée]]/$Q$2</f>
        <v>0</v>
      </c>
      <c r="N9" s="48">
        <f>Table512[[#This Row],[PopAssistUnit]]/Table512[[#This Row],[PopCibléeUnit]]</f>
        <v>0</v>
      </c>
      <c r="O9" s="49" t="str">
        <f>Table512[[#This Row],[Districts]] &amp; " (" &amp; TEXT(Table512[[#This Row],[%]],"##0%") &amp; ")"</f>
        <v>District 8 (0%)</v>
      </c>
    </row>
    <row r="10" spans="1:17">
      <c r="A10" s="1" t="s">
        <v>62</v>
      </c>
      <c r="B10" s="42">
        <v>97000</v>
      </c>
      <c r="C10" s="42">
        <v>49863</v>
      </c>
      <c r="I10" s="1" t="s">
        <v>73</v>
      </c>
      <c r="J10" s="42">
        <v>97000</v>
      </c>
      <c r="K10" s="42">
        <v>49863</v>
      </c>
      <c r="L10" s="47">
        <f>Table512[[#This Row],[Population Ciblée]]/$Q$2</f>
        <v>9.7000000000000003E-2</v>
      </c>
      <c r="M10" s="47">
        <f>Table512[[#This Row],[Population assistée]]/$Q$2</f>
        <v>4.9862999999999998E-2</v>
      </c>
      <c r="N10" s="48">
        <f>Table512[[#This Row],[PopAssistUnit]]/Table512[[#This Row],[PopCibléeUnit]]</f>
        <v>0.51405154639175255</v>
      </c>
      <c r="O10" s="49" t="str">
        <f>Table512[[#This Row],[Districts]] &amp; " (" &amp; TEXT(Table512[[#This Row],[%]],"##0%") &amp; ")"</f>
        <v>District 9 (51%)</v>
      </c>
    </row>
    <row r="11" spans="1:17">
      <c r="A11" s="1" t="s">
        <v>63</v>
      </c>
      <c r="B11" s="42">
        <v>360000</v>
      </c>
      <c r="C11" s="42">
        <v>151161</v>
      </c>
      <c r="I11" s="1" t="s">
        <v>74</v>
      </c>
      <c r="J11" s="42">
        <v>46000</v>
      </c>
      <c r="K11" s="42">
        <v>0</v>
      </c>
      <c r="L11" s="47">
        <f>Table512[[#This Row],[Population Ciblée]]/$Q$2</f>
        <v>4.5999999999999999E-2</v>
      </c>
      <c r="M11" s="47">
        <f>Table512[[#This Row],[Population assistée]]/$Q$2</f>
        <v>0</v>
      </c>
      <c r="N11" s="48">
        <f>Table512[[#This Row],[PopAssistUnit]]/Table512[[#This Row],[PopCibléeUnit]]</f>
        <v>0</v>
      </c>
      <c r="O11" s="49" t="str">
        <f>Table512[[#This Row],[Districts]] &amp; " (" &amp; TEXT(Table512[[#This Row],[%]],"##0%") &amp; ")"</f>
        <v>District 10 (0%)</v>
      </c>
    </row>
    <row r="12" spans="1:17">
      <c r="A12" s="1"/>
      <c r="B12" s="1"/>
      <c r="C12" s="1"/>
    </row>
    <row r="13" spans="1:17">
      <c r="A13" s="1"/>
      <c r="B13" s="1"/>
      <c r="C13" s="1"/>
    </row>
  </sheetData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T39"/>
  <sheetViews>
    <sheetView showGridLines="0" topLeftCell="C1" zoomScale="85" zoomScaleNormal="85" zoomScalePageLayoutView="120" workbookViewId="0">
      <selection activeCell="Y18" sqref="Y18"/>
    </sheetView>
  </sheetViews>
  <sheetFormatPr defaultColWidth="9" defaultRowHeight="14.25"/>
  <cols>
    <col min="1" max="1" width="3" style="5" customWidth="1"/>
    <col min="2" max="2" width="10.5" style="5" customWidth="1"/>
    <col min="3" max="3" width="10.75" style="5" customWidth="1"/>
    <col min="4" max="4" width="10" style="5" customWidth="1"/>
    <col min="5" max="6" width="9" style="5"/>
    <col min="7" max="7" width="4.375" style="5" customWidth="1"/>
    <col min="8" max="13" width="9" style="5"/>
    <col min="14" max="14" width="2.875" style="5" customWidth="1"/>
    <col min="15" max="16" width="11.375" style="5" customWidth="1"/>
    <col min="17" max="17" width="3.25" style="5" customWidth="1"/>
    <col min="18" max="19" width="11.375" style="5" customWidth="1"/>
    <col min="20" max="20" width="2.5" style="5" customWidth="1"/>
    <col min="21" max="16384" width="9" style="5"/>
  </cols>
  <sheetData>
    <row r="1" spans="2:18" ht="28.5" customHeight="1">
      <c r="B1" s="35" t="s">
        <v>42</v>
      </c>
      <c r="C1" s="35" t="s">
        <v>29</v>
      </c>
      <c r="D1" s="36" t="s">
        <v>40</v>
      </c>
      <c r="E1" s="36" t="s">
        <v>39</v>
      </c>
    </row>
    <row r="2" spans="2:18">
      <c r="B2" s="19">
        <f>Table6[[#This Row],[Année]]</f>
        <v>33969</v>
      </c>
      <c r="C2" s="18">
        <v>33969</v>
      </c>
      <c r="D2" s="4">
        <v>2.7</v>
      </c>
      <c r="E2" s="4">
        <v>2.1</v>
      </c>
    </row>
    <row r="3" spans="2:18" ht="14.25" customHeight="1">
      <c r="B3" s="19">
        <f>Table6[[#This Row],[Année]]</f>
        <v>34334</v>
      </c>
      <c r="C3" s="18">
        <v>34334</v>
      </c>
      <c r="D3" s="4">
        <v>3.9</v>
      </c>
      <c r="E3" s="4">
        <v>2.5</v>
      </c>
      <c r="O3" s="75" t="s">
        <v>84</v>
      </c>
      <c r="P3" s="75"/>
      <c r="Q3" s="75"/>
      <c r="R3" s="75"/>
    </row>
    <row r="4" spans="2:18" ht="14.25" customHeight="1">
      <c r="B4" s="19">
        <f>Table6[[#This Row],[Année]]</f>
        <v>34699</v>
      </c>
      <c r="C4" s="18">
        <v>34699</v>
      </c>
      <c r="D4" s="4">
        <v>2.7</v>
      </c>
      <c r="E4" s="4">
        <v>2.2000000000000002</v>
      </c>
      <c r="O4" s="76"/>
      <c r="P4" s="76"/>
      <c r="Q4" s="76"/>
      <c r="R4" s="76"/>
    </row>
    <row r="5" spans="2:18" ht="14.25" customHeight="1">
      <c r="B5" s="19">
        <f>Table6[[#This Row],[Année]]</f>
        <v>35064</v>
      </c>
      <c r="C5" s="18">
        <v>35064</v>
      </c>
      <c r="D5" s="4">
        <v>2.2999999999999998</v>
      </c>
      <c r="E5" s="4">
        <v>1.8</v>
      </c>
      <c r="O5" s="76"/>
      <c r="P5" s="76"/>
      <c r="Q5" s="76"/>
      <c r="R5" s="76"/>
    </row>
    <row r="6" spans="2:18" ht="14.25" customHeight="1">
      <c r="B6" s="19">
        <f>Table6[[#This Row],[Année]]</f>
        <v>35430</v>
      </c>
      <c r="C6" s="18">
        <v>35430</v>
      </c>
      <c r="D6" s="4">
        <v>2.2999999999999998</v>
      </c>
      <c r="E6" s="4">
        <v>1.6</v>
      </c>
      <c r="H6" s="74" t="s">
        <v>41</v>
      </c>
      <c r="I6" s="74"/>
      <c r="J6" s="74"/>
      <c r="K6" s="74"/>
      <c r="L6" s="74"/>
      <c r="M6" s="74"/>
      <c r="O6" s="76"/>
      <c r="P6" s="76"/>
      <c r="Q6" s="76"/>
      <c r="R6" s="76"/>
    </row>
    <row r="7" spans="2:18" ht="14.25" customHeight="1">
      <c r="B7" s="19">
        <f>Table6[[#This Row],[Année]]</f>
        <v>35795</v>
      </c>
      <c r="C7" s="18">
        <v>35795</v>
      </c>
      <c r="D7" s="4">
        <v>1.5</v>
      </c>
      <c r="E7" s="4">
        <v>1</v>
      </c>
      <c r="O7" s="76"/>
      <c r="P7" s="76"/>
      <c r="Q7" s="76"/>
      <c r="R7" s="76"/>
    </row>
    <row r="8" spans="2:18" ht="14.25" customHeight="1">
      <c r="B8" s="19">
        <f>Table6[[#This Row],[Année]]</f>
        <v>36160</v>
      </c>
      <c r="C8" s="18">
        <v>36160</v>
      </c>
      <c r="D8" s="4">
        <v>2.1</v>
      </c>
      <c r="E8" s="4">
        <v>1.3</v>
      </c>
      <c r="O8" s="76"/>
      <c r="P8" s="76"/>
      <c r="Q8" s="76"/>
      <c r="R8" s="76"/>
    </row>
    <row r="9" spans="2:18" ht="14.25" customHeight="1">
      <c r="B9" s="19">
        <f>Table6[[#This Row],[Année]]</f>
        <v>36525</v>
      </c>
      <c r="C9" s="18">
        <v>36525</v>
      </c>
      <c r="D9" s="4">
        <v>2.4</v>
      </c>
      <c r="E9" s="4">
        <v>1.8</v>
      </c>
      <c r="O9" s="76"/>
      <c r="P9" s="76"/>
      <c r="Q9" s="76"/>
      <c r="R9" s="76"/>
    </row>
    <row r="10" spans="2:18" ht="14.25" customHeight="1">
      <c r="B10" s="19">
        <f>Table6[[#This Row],[Année]]</f>
        <v>36891</v>
      </c>
      <c r="C10" s="18">
        <v>36891</v>
      </c>
      <c r="D10" s="4">
        <v>1.9</v>
      </c>
      <c r="E10" s="4">
        <v>1.1000000000000001</v>
      </c>
      <c r="O10" s="76"/>
      <c r="P10" s="76"/>
      <c r="Q10" s="76"/>
      <c r="R10" s="76"/>
    </row>
    <row r="11" spans="2:18" ht="14.25" customHeight="1">
      <c r="B11" s="19">
        <f>Table6[[#This Row],[Année]]</f>
        <v>37256</v>
      </c>
      <c r="C11" s="18">
        <v>37256</v>
      </c>
      <c r="D11" s="4">
        <v>2.7</v>
      </c>
      <c r="E11" s="4">
        <v>1.5</v>
      </c>
      <c r="O11" s="76"/>
      <c r="P11" s="76"/>
      <c r="Q11" s="76"/>
      <c r="R11" s="76"/>
    </row>
    <row r="12" spans="2:18" ht="14.25" customHeight="1">
      <c r="B12" s="19">
        <f>Table6[[#This Row],[Année]]</f>
        <v>37621</v>
      </c>
      <c r="C12" s="18">
        <v>37621</v>
      </c>
      <c r="D12" s="4">
        <v>4.5</v>
      </c>
      <c r="E12" s="4">
        <v>3</v>
      </c>
      <c r="O12" s="76"/>
      <c r="P12" s="76"/>
      <c r="Q12" s="76"/>
      <c r="R12" s="76"/>
    </row>
    <row r="13" spans="2:18">
      <c r="B13" s="19">
        <f>Table6[[#This Row],[Année]]</f>
        <v>37986</v>
      </c>
      <c r="C13" s="18">
        <v>37986</v>
      </c>
      <c r="D13" s="4">
        <v>7.3</v>
      </c>
      <c r="E13" s="4">
        <v>4.3</v>
      </c>
      <c r="O13" s="76"/>
      <c r="P13" s="76"/>
      <c r="Q13" s="76"/>
      <c r="R13" s="76"/>
    </row>
    <row r="14" spans="2:18">
      <c r="B14" s="19">
        <f>Table6[[#This Row],[Année]]</f>
        <v>38352</v>
      </c>
      <c r="C14" s="18">
        <v>38352</v>
      </c>
      <c r="D14" s="4">
        <v>3.4</v>
      </c>
      <c r="E14" s="4">
        <v>2.2000000000000002</v>
      </c>
      <c r="O14" s="76"/>
      <c r="P14" s="76"/>
      <c r="Q14" s="76"/>
      <c r="R14" s="76"/>
    </row>
    <row r="15" spans="2:18">
      <c r="B15" s="19">
        <f>Table6[[#This Row],[Année]]</f>
        <v>38717</v>
      </c>
      <c r="C15" s="18">
        <v>38717</v>
      </c>
      <c r="D15" s="4">
        <v>6.3</v>
      </c>
      <c r="E15" s="4">
        <v>4</v>
      </c>
      <c r="O15" s="76"/>
      <c r="P15" s="76"/>
      <c r="Q15" s="76"/>
      <c r="R15" s="76"/>
    </row>
    <row r="16" spans="2:18">
      <c r="B16" s="19">
        <f>Table6[[#This Row],[Année]]</f>
        <v>39082</v>
      </c>
      <c r="C16" s="18">
        <v>39082</v>
      </c>
      <c r="D16" s="4">
        <v>6.3</v>
      </c>
      <c r="E16" s="4">
        <v>3.9</v>
      </c>
    </row>
    <row r="17" spans="2:20">
      <c r="B17" s="19">
        <f>Table6[[#This Row],[Année]]</f>
        <v>39447</v>
      </c>
      <c r="C17" s="18">
        <v>39447</v>
      </c>
      <c r="D17" s="4">
        <v>6.1</v>
      </c>
      <c r="E17" s="4">
        <v>4</v>
      </c>
    </row>
    <row r="18" spans="2:20">
      <c r="B18" s="19">
        <f>Table6[[#This Row],[Année]]</f>
        <v>39813</v>
      </c>
      <c r="C18" s="18">
        <v>39813</v>
      </c>
      <c r="D18" s="4">
        <v>8.5</v>
      </c>
      <c r="E18" s="4">
        <v>5.7</v>
      </c>
    </row>
    <row r="19" spans="2:20">
      <c r="B19" s="19">
        <f>Table6[[#This Row],[Année]]</f>
        <v>40178</v>
      </c>
      <c r="C19" s="18">
        <v>40178</v>
      </c>
      <c r="D19" s="4">
        <v>10.3</v>
      </c>
      <c r="E19" s="4">
        <v>7</v>
      </c>
    </row>
    <row r="20" spans="2:20">
      <c r="B20" s="19">
        <f>Table6[[#This Row],[Année]]</f>
        <v>40543</v>
      </c>
      <c r="C20" s="18">
        <v>40543</v>
      </c>
      <c r="D20" s="4">
        <v>11.2</v>
      </c>
      <c r="E20" s="4">
        <v>7.2</v>
      </c>
    </row>
    <row r="21" spans="2:20">
      <c r="B21" s="19">
        <f>Table6[[#This Row],[Année]]</f>
        <v>40908</v>
      </c>
      <c r="C21" s="18">
        <v>40908</v>
      </c>
      <c r="D21" s="4">
        <v>8.9</v>
      </c>
      <c r="E21" s="4">
        <v>5.7</v>
      </c>
    </row>
    <row r="22" spans="2:20">
      <c r="B22" s="19">
        <f>Table6[[#This Row],[Année]]</f>
        <v>41274</v>
      </c>
      <c r="C22" s="18">
        <v>41274</v>
      </c>
      <c r="D22" s="4">
        <v>8.9</v>
      </c>
      <c r="E22" s="4">
        <v>5.3</v>
      </c>
    </row>
    <row r="23" spans="2:20">
      <c r="B23" s="39">
        <f>Table6[[#This Row],[Année]]</f>
        <v>41639</v>
      </c>
      <c r="C23" s="37">
        <v>41639</v>
      </c>
      <c r="D23" s="38">
        <v>6.5</v>
      </c>
      <c r="E23" s="38">
        <v>3</v>
      </c>
      <c r="O23"/>
      <c r="P23"/>
    </row>
    <row r="24" spans="2:20" ht="18.75" customHeight="1">
      <c r="H24" s="74" t="s">
        <v>41</v>
      </c>
      <c r="I24" s="74"/>
      <c r="J24" s="74"/>
      <c r="K24" s="74"/>
      <c r="L24" s="74"/>
      <c r="M24" s="74"/>
      <c r="N24" s="74" t="s">
        <v>45</v>
      </c>
      <c r="O24" s="74"/>
      <c r="P24" s="74"/>
      <c r="Q24" s="74"/>
      <c r="R24" s="74"/>
      <c r="S24" s="74"/>
      <c r="T24" s="74"/>
    </row>
    <row r="26" spans="2:20">
      <c r="O26" s="31" t="s">
        <v>30</v>
      </c>
      <c r="P26" s="32"/>
      <c r="R26" s="31" t="s">
        <v>30</v>
      </c>
      <c r="S26" s="32"/>
    </row>
    <row r="27" spans="2:20">
      <c r="O27" s="71"/>
      <c r="P27" s="71"/>
      <c r="R27" s="72"/>
      <c r="S27" s="72"/>
    </row>
    <row r="28" spans="2:20">
      <c r="O28" s="71"/>
      <c r="P28" s="71"/>
      <c r="R28" s="73"/>
      <c r="S28" s="73"/>
    </row>
    <row r="29" spans="2:20">
      <c r="O29" s="71"/>
      <c r="P29" s="71"/>
      <c r="R29" s="73"/>
      <c r="S29" s="73"/>
    </row>
    <row r="30" spans="2:20">
      <c r="O30" s="33">
        <f>MIN(Table6[Année])</f>
        <v>33969</v>
      </c>
      <c r="P30" s="34">
        <f>MAX(Table6[Année])</f>
        <v>41639</v>
      </c>
      <c r="R30" s="33">
        <v>33969</v>
      </c>
      <c r="S30" s="34">
        <v>41274</v>
      </c>
    </row>
    <row r="32" spans="2:20">
      <c r="O32" s="31" t="s">
        <v>31</v>
      </c>
      <c r="P32" s="32"/>
      <c r="R32" s="31" t="s">
        <v>31</v>
      </c>
      <c r="S32" s="32"/>
    </row>
    <row r="33" spans="8:19">
      <c r="O33" s="71"/>
      <c r="P33" s="71"/>
      <c r="R33" s="72"/>
      <c r="S33" s="72"/>
    </row>
    <row r="34" spans="8:19">
      <c r="O34" s="71"/>
      <c r="P34" s="71"/>
      <c r="R34" s="73"/>
      <c r="S34" s="73"/>
    </row>
    <row r="35" spans="8:19">
      <c r="O35" s="71"/>
      <c r="P35" s="71"/>
      <c r="R35" s="73"/>
      <c r="S35" s="73"/>
    </row>
    <row r="36" spans="8:19">
      <c r="O36" s="29">
        <v>1992</v>
      </c>
      <c r="P36" s="30">
        <v>2012</v>
      </c>
      <c r="R36" s="29">
        <v>1992</v>
      </c>
      <c r="S36" s="30">
        <v>2012</v>
      </c>
    </row>
    <row r="39" spans="8:19">
      <c r="H39" s="40">
        <f>MIN(Table6[Année])</f>
        <v>33969</v>
      </c>
      <c r="K39" s="41">
        <f>MAX(Table6[Année])</f>
        <v>41639</v>
      </c>
    </row>
  </sheetData>
  <mergeCells count="8">
    <mergeCell ref="O33:P35"/>
    <mergeCell ref="R27:S29"/>
    <mergeCell ref="R33:S35"/>
    <mergeCell ref="H24:M24"/>
    <mergeCell ref="H6:M6"/>
    <mergeCell ref="O27:P29"/>
    <mergeCell ref="O3:R15"/>
    <mergeCell ref="N24:T24"/>
  </mergeCell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ateAxis="1" displayEmptyCellsAs="gap" high="1" displayXAxis="1" xr2:uid="{00000000-0003-0000-0300-000003000000}">
          <x14:colorSeries rgb="FFA7A9AC"/>
          <x14:colorNegative rgb="FFD00000"/>
          <x14:colorAxis rgb="FF000000"/>
          <x14:colorMarkers rgb="FFD00000"/>
          <x14:colorFirst rgb="FFD00000"/>
          <x14:colorLast rgb="FFD00000"/>
          <x14:colorHigh theme="9" tint="-0.249977111117893"/>
          <x14:colorLow rgb="FFD00000"/>
          <xm:f>Trends!C2:C23</xm:f>
          <x14:sparklines>
            <x14:sparkline>
              <xm:f>Trends!D2:D23</xm:f>
              <xm:sqref>O27</xm:sqref>
            </x14:sparkline>
          </x14:sparklines>
        </x14:sparklineGroup>
        <x14:sparklineGroup manualMax="0" manualMin="0" type="column" displayEmptyCellsAs="gap" high="1" xr2:uid="{00000000-0003-0000-0300-000002000000}">
          <x14:colorSeries rgb="FF86789C"/>
          <x14:colorNegative rgb="FFD00000"/>
          <x14:colorAxis rgb="FF000000"/>
          <x14:colorMarkers rgb="FFD00000"/>
          <x14:colorFirst rgb="FFD00000"/>
          <x14:colorLast rgb="FFD00000"/>
          <x14:colorHigh theme="9" tint="-0.249977111117893"/>
          <x14:colorLow rgb="FFD00000"/>
          <x14:sparklines>
            <x14:sparkline>
              <xm:f>Trends!E2:E23</xm:f>
              <xm:sqref>O33</xm:sqref>
            </x14:sparkline>
          </x14:sparklines>
        </x14:sparklineGroup>
        <x14:sparklineGroup manualMax="0" manualMin="0" displayEmptyCellsAs="gap" xr2:uid="{00000000-0003-0000-0300-000001000000}">
          <x14:colorSeries rgb="FF86789C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Trends!E2:E23</xm:f>
              <xm:sqref>R33</xm:sqref>
            </x14:sparkline>
          </x14:sparklines>
        </x14:sparklineGroup>
        <x14:sparklineGroup manualMax="0" manualMin="0" displayEmptyCellsAs="gap" displayXAxis="1" xr2:uid="{00000000-0003-0000-0300-000000000000}">
          <x14:colorSeries rgb="FFA7A9AC"/>
          <x14:colorNegative rgb="FFD00000"/>
          <x14:colorAxis rgb="FF000000"/>
          <x14:colorMarkers rgb="FFA7A9AC"/>
          <x14:colorFirst rgb="FFD00000"/>
          <x14:colorLast rgb="FFD00000"/>
          <x14:colorHigh rgb="FFD00000"/>
          <x14:colorLow rgb="FFD00000"/>
          <x14:sparklines>
            <x14:sparkline>
              <xm:f>Trends!D2:D23</xm:f>
              <xm:sqref>R27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L10"/>
  <sheetViews>
    <sheetView showGridLines="0" workbookViewId="0">
      <selection activeCell="J28" sqref="J28"/>
    </sheetView>
  </sheetViews>
  <sheetFormatPr defaultRowHeight="14.25"/>
  <cols>
    <col min="2" max="2" width="15.375" customWidth="1"/>
    <col min="3" max="3" width="10.25" customWidth="1"/>
    <col min="4" max="4" width="11.125" customWidth="1"/>
    <col min="8" max="12" width="6.625" customWidth="1"/>
  </cols>
  <sheetData>
    <row r="3" spans="2:12">
      <c r="B3" t="s">
        <v>75</v>
      </c>
      <c r="C3" t="s">
        <v>76</v>
      </c>
      <c r="D3" t="s">
        <v>77</v>
      </c>
    </row>
    <row r="4" spans="2:12" ht="28.5">
      <c r="B4" s="55" t="s">
        <v>55</v>
      </c>
      <c r="C4" s="44">
        <v>1.65</v>
      </c>
      <c r="D4" s="44">
        <v>3.6</v>
      </c>
      <c r="H4" s="56"/>
      <c r="J4" s="57"/>
      <c r="L4" s="57"/>
    </row>
    <row r="5" spans="2:12" ht="28.5">
      <c r="B5" s="55" t="s">
        <v>56</v>
      </c>
      <c r="C5" s="44">
        <v>3.1</v>
      </c>
      <c r="D5" s="44">
        <v>1.8</v>
      </c>
      <c r="H5" s="56"/>
      <c r="J5" s="57"/>
      <c r="L5" s="57"/>
    </row>
    <row r="6" spans="2:12" ht="28.5">
      <c r="B6" s="55" t="s">
        <v>57</v>
      </c>
      <c r="C6" s="44">
        <v>3.7</v>
      </c>
      <c r="D6" s="44">
        <v>2</v>
      </c>
      <c r="H6" s="56"/>
      <c r="J6" s="57"/>
      <c r="L6" s="57"/>
    </row>
    <row r="7" spans="2:12" ht="28.5">
      <c r="B7" s="55" t="s">
        <v>58</v>
      </c>
      <c r="C7" s="44">
        <v>2.67</v>
      </c>
      <c r="D7" s="44">
        <v>2.4</v>
      </c>
      <c r="H7" s="56"/>
      <c r="J7" s="57"/>
      <c r="L7" s="57"/>
    </row>
    <row r="8" spans="2:12" ht="28.5">
      <c r="B8" s="55" t="s">
        <v>59</v>
      </c>
      <c r="C8" s="44">
        <v>2.42</v>
      </c>
      <c r="D8" s="44">
        <v>2.75</v>
      </c>
      <c r="H8" s="56"/>
      <c r="J8" s="57"/>
      <c r="L8" s="57"/>
    </row>
    <row r="9" spans="2:12">
      <c r="H9" s="56"/>
      <c r="J9" s="57"/>
      <c r="L9" s="57"/>
    </row>
    <row r="10" spans="2:12">
      <c r="H10" s="56"/>
      <c r="J10" s="57"/>
      <c r="L10" s="57"/>
    </row>
  </sheetData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L30"/>
  <sheetViews>
    <sheetView showGridLines="0" workbookViewId="0">
      <selection activeCell="I4" sqref="I4:L11"/>
    </sheetView>
  </sheetViews>
  <sheetFormatPr defaultColWidth="9" defaultRowHeight="14.25"/>
  <cols>
    <col min="2" max="2" width="31.25" bestFit="1" customWidth="1"/>
    <col min="3" max="3" width="14" bestFit="1" customWidth="1"/>
    <col min="5" max="5" width="9.75" customWidth="1"/>
    <col min="6" max="6" width="16.25" customWidth="1"/>
  </cols>
  <sheetData>
    <row r="1" spans="2:12">
      <c r="B1" s="1" t="s">
        <v>28</v>
      </c>
      <c r="C1" s="12" t="s">
        <v>85</v>
      </c>
      <c r="E1" s="14" t="s">
        <v>28</v>
      </c>
      <c r="F1" s="14" t="s">
        <v>87</v>
      </c>
    </row>
    <row r="2" spans="2:12">
      <c r="B2" s="1" t="s">
        <v>85</v>
      </c>
      <c r="C2" s="22">
        <v>250000000</v>
      </c>
      <c r="E2" s="4" t="s">
        <v>88</v>
      </c>
      <c r="F2" s="13">
        <v>100</v>
      </c>
    </row>
    <row r="3" spans="2:12">
      <c r="B3" s="1" t="s">
        <v>86</v>
      </c>
      <c r="C3" s="22">
        <v>309284053</v>
      </c>
      <c r="E3" s="4" t="s">
        <v>89</v>
      </c>
      <c r="F3" s="13">
        <v>86</v>
      </c>
    </row>
    <row r="4" spans="2:12" ht="15" customHeight="1" thickBot="1">
      <c r="B4" s="1"/>
      <c r="E4" s="4" t="s">
        <v>90</v>
      </c>
      <c r="F4" s="13">
        <v>45</v>
      </c>
      <c r="I4" s="77" t="s">
        <v>92</v>
      </c>
      <c r="J4" s="77"/>
      <c r="K4" s="77"/>
      <c r="L4" s="77"/>
    </row>
    <row r="5" spans="2:12" ht="15" customHeight="1" thickBot="1">
      <c r="B5" s="23" t="s">
        <v>82</v>
      </c>
      <c r="C5" s="24">
        <f>(C2)/(C3+C2)</f>
        <v>0.44700005061649772</v>
      </c>
      <c r="E5" s="4" t="s">
        <v>91</v>
      </c>
      <c r="F5" s="13">
        <v>30</v>
      </c>
      <c r="I5" s="77"/>
      <c r="J5" s="77"/>
      <c r="K5" s="77"/>
      <c r="L5" s="77"/>
    </row>
    <row r="6" spans="2:12" ht="14.25" customHeight="1">
      <c r="B6" s="1"/>
      <c r="I6" s="77"/>
      <c r="J6" s="77"/>
      <c r="K6" s="77"/>
      <c r="L6" s="77"/>
    </row>
    <row r="7" spans="2:12" ht="14.25" customHeight="1">
      <c r="B7" s="1"/>
      <c r="C7" s="1"/>
      <c r="I7" s="77"/>
      <c r="J7" s="77"/>
      <c r="K7" s="77"/>
      <c r="L7" s="77"/>
    </row>
    <row r="8" spans="2:12" ht="14.25" customHeight="1">
      <c r="B8" s="1"/>
      <c r="C8" s="1"/>
      <c r="F8" s="26" t="str">
        <f>Table10[[#Headers],[Indicator/Indicateur]]</f>
        <v>Indicator/Indicateur</v>
      </c>
      <c r="G8" s="26"/>
      <c r="H8" s="26"/>
      <c r="I8" s="77"/>
      <c r="J8" s="77"/>
      <c r="K8" s="77"/>
      <c r="L8" s="77"/>
    </row>
    <row r="9" spans="2:12" ht="14.25" customHeight="1">
      <c r="B9" s="1"/>
      <c r="C9" s="1"/>
      <c r="I9" s="77"/>
      <c r="J9" s="77"/>
      <c r="K9" s="77"/>
      <c r="L9" s="77"/>
    </row>
    <row r="10" spans="2:12" ht="14.25" customHeight="1">
      <c r="B10" s="1"/>
      <c r="C10" s="1"/>
      <c r="I10" s="77"/>
      <c r="J10" s="77"/>
      <c r="K10" s="77"/>
      <c r="L10" s="77"/>
    </row>
    <row r="11" spans="2:12" ht="14.25" customHeight="1">
      <c r="I11" s="77"/>
      <c r="J11" s="77"/>
      <c r="K11" s="77"/>
      <c r="L11" s="77"/>
    </row>
    <row r="12" spans="2:12" ht="14.25" customHeight="1"/>
    <row r="13" spans="2:12" ht="14.25" customHeight="1"/>
    <row r="14" spans="2:12" ht="14.25" customHeight="1"/>
    <row r="15" spans="2:12" ht="14.25" customHeight="1"/>
    <row r="16" spans="2:12" ht="14.25" customHeight="1"/>
    <row r="17" spans="4:8" ht="14.25" customHeight="1"/>
    <row r="18" spans="4:8" ht="14.25" customHeight="1"/>
    <row r="19" spans="4:8" ht="14.25" customHeight="1"/>
    <row r="20" spans="4:8" ht="14.25" customHeight="1">
      <c r="F20" s="26" t="str">
        <f>Table10[[#Headers],[Indicator/Indicateur]]</f>
        <v>Indicator/Indicateur</v>
      </c>
    </row>
    <row r="22" spans="4:8">
      <c r="D22" s="25"/>
      <c r="E22" s="25"/>
      <c r="F22" s="25"/>
      <c r="G22" s="25"/>
      <c r="H22" s="25"/>
    </row>
    <row r="23" spans="4:8">
      <c r="D23" s="25"/>
      <c r="E23" s="25"/>
      <c r="F23" s="25"/>
      <c r="G23" s="25"/>
      <c r="H23" s="25"/>
    </row>
    <row r="24" spans="4:8">
      <c r="D24" s="25"/>
      <c r="E24" s="25"/>
      <c r="F24" s="25"/>
      <c r="G24" s="25"/>
      <c r="H24" s="25"/>
    </row>
    <row r="25" spans="4:8">
      <c r="D25" s="25"/>
      <c r="E25" s="25"/>
      <c r="F25" s="25"/>
      <c r="G25" s="25"/>
      <c r="H25" s="25"/>
    </row>
    <row r="26" spans="4:8">
      <c r="D26" s="25"/>
      <c r="E26" s="25"/>
      <c r="F26" s="25"/>
      <c r="G26" s="25"/>
      <c r="H26" s="25"/>
    </row>
    <row r="27" spans="4:8">
      <c r="D27" s="25"/>
      <c r="E27" s="25"/>
      <c r="F27" s="25"/>
      <c r="G27" s="25"/>
      <c r="H27" s="25"/>
    </row>
    <row r="28" spans="4:8">
      <c r="D28" s="25"/>
      <c r="E28" s="25"/>
      <c r="F28" s="25"/>
      <c r="G28" s="25"/>
      <c r="H28" s="25"/>
    </row>
    <row r="29" spans="4:8">
      <c r="D29" s="25"/>
      <c r="E29" s="25"/>
      <c r="F29" s="25"/>
      <c r="G29" s="25"/>
      <c r="H29" s="25"/>
    </row>
    <row r="30" spans="4:8">
      <c r="D30" s="25"/>
      <c r="E30" s="25"/>
      <c r="F30" s="25"/>
      <c r="G30" s="25"/>
      <c r="H30" s="25"/>
    </row>
  </sheetData>
  <mergeCells count="1">
    <mergeCell ref="I4:L11"/>
  </mergeCell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P24"/>
  <sheetViews>
    <sheetView showGridLines="0" tabSelected="1" workbookViewId="0">
      <selection activeCell="AN6" sqref="AN6:AN8"/>
    </sheetView>
  </sheetViews>
  <sheetFormatPr defaultColWidth="0" defaultRowHeight="15" zeroHeight="1"/>
  <cols>
    <col min="1" max="1" width="1.5" style="8" customWidth="1"/>
    <col min="2" max="2" width="1.625" style="8" customWidth="1"/>
    <col min="3" max="36" width="2.5" style="8" customWidth="1"/>
    <col min="37" max="37" width="1.625" style="8" customWidth="1"/>
    <col min="38" max="38" width="4.5" style="8" customWidth="1"/>
    <col min="39" max="39" width="1.75" style="8" customWidth="1"/>
    <col min="40" max="40" width="11.625" style="8" customWidth="1"/>
    <col min="41" max="41" width="8" style="8" customWidth="1"/>
    <col min="42" max="42" width="1.75" style="8" customWidth="1"/>
    <col min="43" max="16384" width="8" style="8" hidden="1"/>
  </cols>
  <sheetData>
    <row r="1" spans="2:41" ht="7.5" customHeight="1"/>
    <row r="2" spans="2:41" ht="21.75" customHeight="1">
      <c r="C2" s="78" t="s">
        <v>78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</row>
    <row r="3" spans="2:41" ht="9" customHeight="1"/>
    <row r="4" spans="2:41" ht="22.5" customHeight="1">
      <c r="C4" s="83" t="s">
        <v>80</v>
      </c>
      <c r="D4" s="83"/>
      <c r="E4" s="83"/>
      <c r="F4" s="83"/>
      <c r="G4" s="83"/>
      <c r="H4" s="83"/>
      <c r="I4" s="83"/>
      <c r="J4" s="83"/>
      <c r="K4" s="83"/>
      <c r="L4" s="83"/>
      <c r="N4" s="11"/>
      <c r="O4" s="84" t="s">
        <v>81</v>
      </c>
      <c r="P4" s="84"/>
      <c r="Q4" s="84"/>
      <c r="R4" s="84"/>
      <c r="S4" s="84"/>
      <c r="T4" s="84"/>
      <c r="U4" s="84"/>
      <c r="V4" s="84"/>
      <c r="W4" s="84"/>
      <c r="X4" s="84"/>
      <c r="Y4" s="11"/>
      <c r="Z4" s="11"/>
      <c r="AA4" s="85" t="s">
        <v>79</v>
      </c>
      <c r="AB4" s="85"/>
      <c r="AC4" s="85"/>
      <c r="AD4" s="85"/>
      <c r="AE4" s="85"/>
      <c r="AF4" s="85"/>
      <c r="AG4" s="85"/>
      <c r="AH4" s="85"/>
      <c r="AI4" s="85"/>
      <c r="AJ4" s="85"/>
      <c r="AK4" s="11"/>
      <c r="AN4" s="63" t="s">
        <v>82</v>
      </c>
      <c r="AO4" s="63" t="s">
        <v>83</v>
      </c>
    </row>
    <row r="5" spans="2:41" ht="2.25" customHeight="1"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N5" s="61"/>
      <c r="AO5" s="61"/>
    </row>
    <row r="6" spans="2:41" ht="14.25" customHeight="1">
      <c r="B6" s="11"/>
      <c r="C6" s="58">
        <f t="shared" ref="C6:C14" si="0">C7+0.1</f>
        <v>0.90999999999999992</v>
      </c>
      <c r="D6" s="58">
        <f t="shared" ref="D6:D14" si="1">D7+0.1</f>
        <v>0.91999999999999993</v>
      </c>
      <c r="E6" s="58">
        <f t="shared" ref="E6:E14" si="2">E7+0.1</f>
        <v>0.92999999999999994</v>
      </c>
      <c r="F6" s="58">
        <f t="shared" ref="F6:F14" si="3">F7+0.1</f>
        <v>0.94</v>
      </c>
      <c r="G6" s="58">
        <f t="shared" ref="G6:G14" si="4">G7+0.1</f>
        <v>0.94999999999999984</v>
      </c>
      <c r="H6" s="58">
        <f t="shared" ref="H6:H14" si="5">H7+0.1</f>
        <v>0.95999999999999985</v>
      </c>
      <c r="I6" s="58">
        <f t="shared" ref="I6:I14" si="6">I7+0.1</f>
        <v>0.96999999999999986</v>
      </c>
      <c r="J6" s="58">
        <f t="shared" ref="J6:J14" si="7">J7+0.1</f>
        <v>0.97999999999999987</v>
      </c>
      <c r="K6" s="58">
        <f t="shared" ref="K6:K14" si="8">K7+0.1</f>
        <v>0.98999999999999988</v>
      </c>
      <c r="L6" s="58">
        <f t="shared" ref="L6:L14" si="9">L7+0.1</f>
        <v>0.99999999999999989</v>
      </c>
      <c r="M6" s="11"/>
      <c r="N6" s="11"/>
      <c r="O6" s="28">
        <f t="shared" ref="O6:O14" si="10">O7+0.1</f>
        <v>0.90999999999999992</v>
      </c>
      <c r="P6" s="28">
        <f t="shared" ref="P6:P14" si="11">P7+0.1</f>
        <v>0.91999999999999993</v>
      </c>
      <c r="Q6" s="28">
        <f t="shared" ref="Q6:Q14" si="12">Q7+0.1</f>
        <v>0.92999999999999994</v>
      </c>
      <c r="R6" s="28">
        <f t="shared" ref="R6:R14" si="13">R7+0.1</f>
        <v>0.94</v>
      </c>
      <c r="S6" s="28">
        <f t="shared" ref="S6:S14" si="14">S7+0.1</f>
        <v>0.94999999999999984</v>
      </c>
      <c r="T6" s="28">
        <f t="shared" ref="T6:T14" si="15">T7+0.1</f>
        <v>0.95999999999999985</v>
      </c>
      <c r="U6" s="28">
        <f t="shared" ref="U6:U14" si="16">U7+0.1</f>
        <v>0.96999999999999986</v>
      </c>
      <c r="V6" s="28">
        <f t="shared" ref="V6:V14" si="17">V7+0.1</f>
        <v>0.97999999999999987</v>
      </c>
      <c r="W6" s="28">
        <f t="shared" ref="W6:W14" si="18">W7+0.1</f>
        <v>0.98999999999999988</v>
      </c>
      <c r="X6" s="28">
        <f t="shared" ref="X6:X14" si="19">X7+0.1</f>
        <v>0.99999999999999989</v>
      </c>
      <c r="Y6" s="11"/>
      <c r="Z6" s="11"/>
      <c r="AA6" s="27">
        <f t="shared" ref="AA6:AA14" si="20">AA7+0.1</f>
        <v>0.90999999999999992</v>
      </c>
      <c r="AB6" s="27">
        <f t="shared" ref="AB6:AB14" si="21">AB7+0.1</f>
        <v>0.91999999999999993</v>
      </c>
      <c r="AC6" s="27">
        <f t="shared" ref="AC6:AC14" si="22">AC7+0.1</f>
        <v>0.92999999999999994</v>
      </c>
      <c r="AD6" s="27">
        <f t="shared" ref="AD6:AD14" si="23">AD7+0.1</f>
        <v>0.94</v>
      </c>
      <c r="AE6" s="27">
        <f t="shared" ref="AE6:AE14" si="24">AE7+0.1</f>
        <v>0.94999999999999984</v>
      </c>
      <c r="AF6" s="27">
        <f t="shared" ref="AF6:AF14" si="25">AF7+0.1</f>
        <v>0.95999999999999985</v>
      </c>
      <c r="AG6" s="27">
        <f t="shared" ref="AG6:AG14" si="26">AG7+0.1</f>
        <v>0.96999999999999986</v>
      </c>
      <c r="AH6" s="27">
        <f t="shared" ref="AH6:AH14" si="27">AH7+0.1</f>
        <v>0.97999999999999987</v>
      </c>
      <c r="AI6" s="27">
        <f t="shared" ref="AI6:AI14" si="28">AI7+0.1</f>
        <v>0.98999999999999988</v>
      </c>
      <c r="AJ6" s="27">
        <f t="shared" ref="AJ6:AJ14" si="29">AJ7+0.1</f>
        <v>0.99999999999999989</v>
      </c>
      <c r="AK6" s="11"/>
      <c r="AN6" s="61" t="s">
        <v>80</v>
      </c>
      <c r="AO6" s="62">
        <v>0.15</v>
      </c>
    </row>
    <row r="7" spans="2:41" ht="14.25" customHeight="1">
      <c r="B7" s="11"/>
      <c r="C7" s="58">
        <f t="shared" si="0"/>
        <v>0.80999999999999994</v>
      </c>
      <c r="D7" s="58">
        <f t="shared" si="1"/>
        <v>0.82</v>
      </c>
      <c r="E7" s="58">
        <f t="shared" si="2"/>
        <v>0.83</v>
      </c>
      <c r="F7" s="58">
        <f t="shared" si="3"/>
        <v>0.84</v>
      </c>
      <c r="G7" s="58">
        <f t="shared" si="4"/>
        <v>0.84999999999999987</v>
      </c>
      <c r="H7" s="58">
        <f t="shared" si="5"/>
        <v>0.85999999999999988</v>
      </c>
      <c r="I7" s="58">
        <f t="shared" si="6"/>
        <v>0.86999999999999988</v>
      </c>
      <c r="J7" s="58">
        <f t="shared" si="7"/>
        <v>0.87999999999999989</v>
      </c>
      <c r="K7" s="58">
        <f t="shared" si="8"/>
        <v>0.8899999999999999</v>
      </c>
      <c r="L7" s="58">
        <f t="shared" si="9"/>
        <v>0.89999999999999991</v>
      </c>
      <c r="M7" s="11"/>
      <c r="N7" s="11"/>
      <c r="O7" s="28">
        <f t="shared" si="10"/>
        <v>0.80999999999999994</v>
      </c>
      <c r="P7" s="28">
        <f t="shared" si="11"/>
        <v>0.82</v>
      </c>
      <c r="Q7" s="28">
        <f t="shared" si="12"/>
        <v>0.83</v>
      </c>
      <c r="R7" s="28">
        <f t="shared" si="13"/>
        <v>0.84</v>
      </c>
      <c r="S7" s="28">
        <f t="shared" si="14"/>
        <v>0.84999999999999987</v>
      </c>
      <c r="T7" s="28">
        <f t="shared" si="15"/>
        <v>0.85999999999999988</v>
      </c>
      <c r="U7" s="28">
        <f t="shared" si="16"/>
        <v>0.86999999999999988</v>
      </c>
      <c r="V7" s="28">
        <f t="shared" si="17"/>
        <v>0.87999999999999989</v>
      </c>
      <c r="W7" s="28">
        <f t="shared" si="18"/>
        <v>0.8899999999999999</v>
      </c>
      <c r="X7" s="28">
        <f t="shared" si="19"/>
        <v>0.89999999999999991</v>
      </c>
      <c r="Y7" s="11"/>
      <c r="Z7" s="11"/>
      <c r="AA7" s="27">
        <f t="shared" si="20"/>
        <v>0.80999999999999994</v>
      </c>
      <c r="AB7" s="27">
        <f t="shared" si="21"/>
        <v>0.82</v>
      </c>
      <c r="AC7" s="27">
        <f t="shared" si="22"/>
        <v>0.83</v>
      </c>
      <c r="AD7" s="27">
        <f t="shared" si="23"/>
        <v>0.84</v>
      </c>
      <c r="AE7" s="27">
        <f t="shared" si="24"/>
        <v>0.84999999999999987</v>
      </c>
      <c r="AF7" s="27">
        <f t="shared" si="25"/>
        <v>0.85999999999999988</v>
      </c>
      <c r="AG7" s="27">
        <f t="shared" si="26"/>
        <v>0.86999999999999988</v>
      </c>
      <c r="AH7" s="27">
        <f t="shared" si="27"/>
        <v>0.87999999999999989</v>
      </c>
      <c r="AI7" s="27">
        <f t="shared" si="28"/>
        <v>0.8899999999999999</v>
      </c>
      <c r="AJ7" s="27">
        <f t="shared" si="29"/>
        <v>0.89999999999999991</v>
      </c>
      <c r="AK7" s="11"/>
      <c r="AN7" s="61" t="s">
        <v>81</v>
      </c>
      <c r="AO7" s="62">
        <v>0.25</v>
      </c>
    </row>
    <row r="8" spans="2:41" ht="14.25" customHeight="1">
      <c r="B8" s="11"/>
      <c r="C8" s="58">
        <f t="shared" si="0"/>
        <v>0.71</v>
      </c>
      <c r="D8" s="58">
        <f t="shared" si="1"/>
        <v>0.72</v>
      </c>
      <c r="E8" s="58">
        <f t="shared" si="2"/>
        <v>0.73</v>
      </c>
      <c r="F8" s="58">
        <f t="shared" si="3"/>
        <v>0.74</v>
      </c>
      <c r="G8" s="58">
        <f t="shared" si="4"/>
        <v>0.74999999999999989</v>
      </c>
      <c r="H8" s="58">
        <f t="shared" si="5"/>
        <v>0.7599999999999999</v>
      </c>
      <c r="I8" s="58">
        <f t="shared" si="6"/>
        <v>0.76999999999999991</v>
      </c>
      <c r="J8" s="58">
        <f t="shared" si="7"/>
        <v>0.77999999999999992</v>
      </c>
      <c r="K8" s="58">
        <f t="shared" si="8"/>
        <v>0.78999999999999992</v>
      </c>
      <c r="L8" s="58">
        <f t="shared" si="9"/>
        <v>0.79999999999999993</v>
      </c>
      <c r="M8" s="11"/>
      <c r="N8" s="11"/>
      <c r="O8" s="28">
        <f t="shared" si="10"/>
        <v>0.71</v>
      </c>
      <c r="P8" s="28">
        <f t="shared" si="11"/>
        <v>0.72</v>
      </c>
      <c r="Q8" s="28">
        <f t="shared" si="12"/>
        <v>0.73</v>
      </c>
      <c r="R8" s="28">
        <f t="shared" si="13"/>
        <v>0.74</v>
      </c>
      <c r="S8" s="28">
        <f t="shared" si="14"/>
        <v>0.74999999999999989</v>
      </c>
      <c r="T8" s="28">
        <f t="shared" si="15"/>
        <v>0.7599999999999999</v>
      </c>
      <c r="U8" s="28">
        <f t="shared" si="16"/>
        <v>0.76999999999999991</v>
      </c>
      <c r="V8" s="28">
        <f t="shared" si="17"/>
        <v>0.77999999999999992</v>
      </c>
      <c r="W8" s="28">
        <f t="shared" si="18"/>
        <v>0.78999999999999992</v>
      </c>
      <c r="X8" s="28">
        <f t="shared" si="19"/>
        <v>0.79999999999999993</v>
      </c>
      <c r="Y8" s="11"/>
      <c r="Z8" s="11"/>
      <c r="AA8" s="27">
        <f t="shared" si="20"/>
        <v>0.71</v>
      </c>
      <c r="AB8" s="27">
        <f t="shared" si="21"/>
        <v>0.72</v>
      </c>
      <c r="AC8" s="27">
        <f t="shared" si="22"/>
        <v>0.73</v>
      </c>
      <c r="AD8" s="27">
        <f t="shared" si="23"/>
        <v>0.74</v>
      </c>
      <c r="AE8" s="27">
        <f t="shared" si="24"/>
        <v>0.74999999999999989</v>
      </c>
      <c r="AF8" s="27">
        <f t="shared" si="25"/>
        <v>0.7599999999999999</v>
      </c>
      <c r="AG8" s="27">
        <f t="shared" si="26"/>
        <v>0.76999999999999991</v>
      </c>
      <c r="AH8" s="27">
        <f t="shared" si="27"/>
        <v>0.77999999999999992</v>
      </c>
      <c r="AI8" s="27">
        <f t="shared" si="28"/>
        <v>0.78999999999999992</v>
      </c>
      <c r="AJ8" s="27">
        <f t="shared" si="29"/>
        <v>0.79999999999999993</v>
      </c>
      <c r="AK8" s="11"/>
      <c r="AN8" s="61" t="s">
        <v>79</v>
      </c>
      <c r="AO8" s="62">
        <v>0.75</v>
      </c>
    </row>
    <row r="9" spans="2:41" ht="14.25" customHeight="1">
      <c r="B9" s="11"/>
      <c r="C9" s="58">
        <f t="shared" si="0"/>
        <v>0.61</v>
      </c>
      <c r="D9" s="58">
        <f t="shared" si="1"/>
        <v>0.62</v>
      </c>
      <c r="E9" s="58">
        <f t="shared" si="2"/>
        <v>0.63</v>
      </c>
      <c r="F9" s="58">
        <f t="shared" si="3"/>
        <v>0.64</v>
      </c>
      <c r="G9" s="58">
        <f t="shared" si="4"/>
        <v>0.64999999999999991</v>
      </c>
      <c r="H9" s="58">
        <f t="shared" si="5"/>
        <v>0.65999999999999992</v>
      </c>
      <c r="I9" s="58">
        <f t="shared" si="6"/>
        <v>0.66999999999999993</v>
      </c>
      <c r="J9" s="58">
        <f t="shared" si="7"/>
        <v>0.67999999999999994</v>
      </c>
      <c r="K9" s="58">
        <f t="shared" si="8"/>
        <v>0.69</v>
      </c>
      <c r="L9" s="58">
        <f t="shared" si="9"/>
        <v>0.7</v>
      </c>
      <c r="M9" s="11"/>
      <c r="N9" s="11"/>
      <c r="O9" s="28">
        <f t="shared" si="10"/>
        <v>0.61</v>
      </c>
      <c r="P9" s="28">
        <f t="shared" si="11"/>
        <v>0.62</v>
      </c>
      <c r="Q9" s="28">
        <f t="shared" si="12"/>
        <v>0.63</v>
      </c>
      <c r="R9" s="28">
        <f t="shared" si="13"/>
        <v>0.64</v>
      </c>
      <c r="S9" s="28">
        <f t="shared" si="14"/>
        <v>0.64999999999999991</v>
      </c>
      <c r="T9" s="28">
        <f t="shared" si="15"/>
        <v>0.65999999999999992</v>
      </c>
      <c r="U9" s="28">
        <f t="shared" si="16"/>
        <v>0.66999999999999993</v>
      </c>
      <c r="V9" s="28">
        <f t="shared" si="17"/>
        <v>0.67999999999999994</v>
      </c>
      <c r="W9" s="28">
        <f t="shared" si="18"/>
        <v>0.69</v>
      </c>
      <c r="X9" s="28">
        <f t="shared" si="19"/>
        <v>0.7</v>
      </c>
      <c r="Y9" s="11"/>
      <c r="Z9" s="11"/>
      <c r="AA9" s="27">
        <f t="shared" si="20"/>
        <v>0.61</v>
      </c>
      <c r="AB9" s="27">
        <f t="shared" si="21"/>
        <v>0.62</v>
      </c>
      <c r="AC9" s="27">
        <f t="shared" si="22"/>
        <v>0.63</v>
      </c>
      <c r="AD9" s="27">
        <f t="shared" si="23"/>
        <v>0.64</v>
      </c>
      <c r="AE9" s="27">
        <f t="shared" si="24"/>
        <v>0.64999999999999991</v>
      </c>
      <c r="AF9" s="27">
        <f t="shared" si="25"/>
        <v>0.65999999999999992</v>
      </c>
      <c r="AG9" s="27">
        <f t="shared" si="26"/>
        <v>0.66999999999999993</v>
      </c>
      <c r="AH9" s="27">
        <f t="shared" si="27"/>
        <v>0.67999999999999994</v>
      </c>
      <c r="AI9" s="27">
        <f t="shared" si="28"/>
        <v>0.69</v>
      </c>
      <c r="AJ9" s="27">
        <f t="shared" si="29"/>
        <v>0.7</v>
      </c>
      <c r="AK9" s="11"/>
    </row>
    <row r="10" spans="2:41" ht="14.25" customHeight="1">
      <c r="B10" s="11"/>
      <c r="C10" s="16">
        <f t="shared" si="0"/>
        <v>0.51</v>
      </c>
      <c r="D10" s="16">
        <f t="shared" si="1"/>
        <v>0.52</v>
      </c>
      <c r="E10" s="58">
        <f t="shared" si="2"/>
        <v>0.53</v>
      </c>
      <c r="F10" s="58">
        <f t="shared" si="3"/>
        <v>0.54</v>
      </c>
      <c r="G10" s="58">
        <f t="shared" si="4"/>
        <v>0.54999999999999993</v>
      </c>
      <c r="H10" s="58">
        <f t="shared" si="5"/>
        <v>0.55999999999999994</v>
      </c>
      <c r="I10" s="58">
        <f t="shared" si="6"/>
        <v>0.56999999999999995</v>
      </c>
      <c r="J10" s="58">
        <f t="shared" si="7"/>
        <v>0.57999999999999996</v>
      </c>
      <c r="K10" s="58">
        <f t="shared" si="8"/>
        <v>0.59</v>
      </c>
      <c r="L10" s="58">
        <f t="shared" si="9"/>
        <v>0.6</v>
      </c>
      <c r="M10" s="11"/>
      <c r="N10" s="11"/>
      <c r="O10" s="28">
        <f t="shared" si="10"/>
        <v>0.51</v>
      </c>
      <c r="P10" s="28">
        <f t="shared" si="11"/>
        <v>0.52</v>
      </c>
      <c r="Q10" s="28">
        <f t="shared" si="12"/>
        <v>0.53</v>
      </c>
      <c r="R10" s="28">
        <f t="shared" si="13"/>
        <v>0.54</v>
      </c>
      <c r="S10" s="28">
        <f t="shared" si="14"/>
        <v>0.54999999999999993</v>
      </c>
      <c r="T10" s="28">
        <f t="shared" si="15"/>
        <v>0.55999999999999994</v>
      </c>
      <c r="U10" s="28">
        <f t="shared" si="16"/>
        <v>0.56999999999999995</v>
      </c>
      <c r="V10" s="28">
        <f t="shared" si="17"/>
        <v>0.57999999999999996</v>
      </c>
      <c r="W10" s="28">
        <f t="shared" si="18"/>
        <v>0.59</v>
      </c>
      <c r="X10" s="28">
        <f t="shared" si="19"/>
        <v>0.6</v>
      </c>
      <c r="Y10" s="11"/>
      <c r="Z10" s="11"/>
      <c r="AA10" s="27">
        <f t="shared" si="20"/>
        <v>0.51</v>
      </c>
      <c r="AB10" s="27">
        <f t="shared" si="21"/>
        <v>0.52</v>
      </c>
      <c r="AC10" s="27">
        <f t="shared" si="22"/>
        <v>0.53</v>
      </c>
      <c r="AD10" s="27">
        <f t="shared" si="23"/>
        <v>0.54</v>
      </c>
      <c r="AE10" s="27">
        <f t="shared" si="24"/>
        <v>0.54999999999999993</v>
      </c>
      <c r="AF10" s="27">
        <f t="shared" si="25"/>
        <v>0.55999999999999994</v>
      </c>
      <c r="AG10" s="27">
        <f t="shared" si="26"/>
        <v>0.56999999999999995</v>
      </c>
      <c r="AH10" s="27">
        <f t="shared" si="27"/>
        <v>0.57999999999999996</v>
      </c>
      <c r="AI10" s="27">
        <f t="shared" si="28"/>
        <v>0.59</v>
      </c>
      <c r="AJ10" s="27">
        <f t="shared" si="29"/>
        <v>0.6</v>
      </c>
      <c r="AK10" s="11"/>
    </row>
    <row r="11" spans="2:41" ht="14.25" customHeight="1">
      <c r="B11" s="11"/>
      <c r="C11" s="60">
        <f t="shared" si="0"/>
        <v>0.41000000000000003</v>
      </c>
      <c r="D11" s="59">
        <f t="shared" si="1"/>
        <v>0.42000000000000004</v>
      </c>
      <c r="E11" s="59">
        <f t="shared" si="2"/>
        <v>0.43000000000000005</v>
      </c>
      <c r="F11" s="59">
        <f t="shared" si="3"/>
        <v>0.44000000000000006</v>
      </c>
      <c r="G11" s="59">
        <f t="shared" si="4"/>
        <v>0.44999999999999996</v>
      </c>
      <c r="H11" s="59">
        <f t="shared" si="5"/>
        <v>0.45999999999999996</v>
      </c>
      <c r="I11" s="59">
        <f t="shared" si="6"/>
        <v>0.47</v>
      </c>
      <c r="J11" s="59">
        <f t="shared" si="7"/>
        <v>0.48</v>
      </c>
      <c r="K11" s="59">
        <f t="shared" si="8"/>
        <v>0.49</v>
      </c>
      <c r="L11" s="59">
        <f t="shared" si="9"/>
        <v>0.5</v>
      </c>
      <c r="M11" s="11"/>
      <c r="N11" s="11"/>
      <c r="O11" s="28">
        <f t="shared" si="10"/>
        <v>0.41000000000000003</v>
      </c>
      <c r="P11" s="28">
        <f t="shared" si="11"/>
        <v>0.42000000000000004</v>
      </c>
      <c r="Q11" s="28">
        <f t="shared" si="12"/>
        <v>0.43000000000000005</v>
      </c>
      <c r="R11" s="28">
        <f t="shared" si="13"/>
        <v>0.44000000000000006</v>
      </c>
      <c r="S11" s="28">
        <f t="shared" si="14"/>
        <v>0.44999999999999996</v>
      </c>
      <c r="T11" s="28">
        <f t="shared" si="15"/>
        <v>0.45999999999999996</v>
      </c>
      <c r="U11" s="28">
        <f t="shared" si="16"/>
        <v>0.47</v>
      </c>
      <c r="V11" s="28">
        <f t="shared" si="17"/>
        <v>0.48</v>
      </c>
      <c r="W11" s="28">
        <f t="shared" si="18"/>
        <v>0.49</v>
      </c>
      <c r="X11" s="28">
        <f t="shared" si="19"/>
        <v>0.5</v>
      </c>
      <c r="Y11" s="11"/>
      <c r="Z11" s="11"/>
      <c r="AA11" s="27">
        <f t="shared" si="20"/>
        <v>0.41000000000000003</v>
      </c>
      <c r="AB11" s="27">
        <f t="shared" si="21"/>
        <v>0.42000000000000004</v>
      </c>
      <c r="AC11" s="27">
        <f t="shared" si="22"/>
        <v>0.43000000000000005</v>
      </c>
      <c r="AD11" s="27">
        <f t="shared" si="23"/>
        <v>0.44000000000000006</v>
      </c>
      <c r="AE11" s="27">
        <f t="shared" si="24"/>
        <v>0.44999999999999996</v>
      </c>
      <c r="AF11" s="27">
        <f t="shared" si="25"/>
        <v>0.45999999999999996</v>
      </c>
      <c r="AG11" s="27">
        <f t="shared" si="26"/>
        <v>0.47</v>
      </c>
      <c r="AH11" s="27">
        <f t="shared" si="27"/>
        <v>0.48</v>
      </c>
      <c r="AI11" s="27">
        <f t="shared" si="28"/>
        <v>0.49</v>
      </c>
      <c r="AJ11" s="27">
        <f t="shared" si="29"/>
        <v>0.5</v>
      </c>
      <c r="AK11" s="11"/>
    </row>
    <row r="12" spans="2:41" ht="14.25" customHeight="1">
      <c r="B12" s="11"/>
      <c r="C12" s="59">
        <f t="shared" si="0"/>
        <v>0.31000000000000005</v>
      </c>
      <c r="D12" s="59">
        <f t="shared" si="1"/>
        <v>0.32000000000000006</v>
      </c>
      <c r="E12" s="59">
        <f t="shared" si="2"/>
        <v>0.33</v>
      </c>
      <c r="F12" s="59">
        <f t="shared" si="3"/>
        <v>0.34</v>
      </c>
      <c r="G12" s="59">
        <f t="shared" si="4"/>
        <v>0.35</v>
      </c>
      <c r="H12" s="59">
        <f t="shared" si="5"/>
        <v>0.36</v>
      </c>
      <c r="I12" s="59">
        <f t="shared" si="6"/>
        <v>0.37</v>
      </c>
      <c r="J12" s="59">
        <f t="shared" si="7"/>
        <v>0.38</v>
      </c>
      <c r="K12" s="59">
        <f t="shared" si="8"/>
        <v>0.39</v>
      </c>
      <c r="L12" s="59">
        <f t="shared" si="9"/>
        <v>0.4</v>
      </c>
      <c r="M12" s="11"/>
      <c r="N12" s="11"/>
      <c r="O12" s="28">
        <f t="shared" si="10"/>
        <v>0.31000000000000005</v>
      </c>
      <c r="P12" s="28">
        <f t="shared" si="11"/>
        <v>0.32000000000000006</v>
      </c>
      <c r="Q12" s="28">
        <f t="shared" si="12"/>
        <v>0.33</v>
      </c>
      <c r="R12" s="28">
        <f t="shared" si="13"/>
        <v>0.34</v>
      </c>
      <c r="S12" s="28">
        <f t="shared" si="14"/>
        <v>0.35</v>
      </c>
      <c r="T12" s="28">
        <f t="shared" si="15"/>
        <v>0.36</v>
      </c>
      <c r="U12" s="28">
        <f t="shared" si="16"/>
        <v>0.37</v>
      </c>
      <c r="V12" s="28">
        <f t="shared" si="17"/>
        <v>0.38</v>
      </c>
      <c r="W12" s="28">
        <f t="shared" si="18"/>
        <v>0.39</v>
      </c>
      <c r="X12" s="28">
        <f t="shared" si="19"/>
        <v>0.4</v>
      </c>
      <c r="Y12" s="11"/>
      <c r="Z12" s="11"/>
      <c r="AA12" s="27">
        <f t="shared" si="20"/>
        <v>0.31000000000000005</v>
      </c>
      <c r="AB12" s="27">
        <f t="shared" si="21"/>
        <v>0.32000000000000006</v>
      </c>
      <c r="AC12" s="27">
        <f t="shared" si="22"/>
        <v>0.33</v>
      </c>
      <c r="AD12" s="27">
        <f t="shared" si="23"/>
        <v>0.34</v>
      </c>
      <c r="AE12" s="27">
        <f t="shared" si="24"/>
        <v>0.35</v>
      </c>
      <c r="AF12" s="27">
        <f t="shared" si="25"/>
        <v>0.36</v>
      </c>
      <c r="AG12" s="27">
        <f t="shared" si="26"/>
        <v>0.37</v>
      </c>
      <c r="AH12" s="27">
        <f t="shared" si="27"/>
        <v>0.38</v>
      </c>
      <c r="AI12" s="27">
        <f t="shared" si="28"/>
        <v>0.39</v>
      </c>
      <c r="AJ12" s="27">
        <f t="shared" si="29"/>
        <v>0.4</v>
      </c>
      <c r="AK12" s="11"/>
    </row>
    <row r="13" spans="2:41" ht="14.25" customHeight="1">
      <c r="B13" s="11"/>
      <c r="C13" s="59">
        <f t="shared" si="0"/>
        <v>0.21000000000000002</v>
      </c>
      <c r="D13" s="59">
        <f t="shared" si="1"/>
        <v>0.22000000000000003</v>
      </c>
      <c r="E13" s="59">
        <f t="shared" si="2"/>
        <v>0.23</v>
      </c>
      <c r="F13" s="59">
        <f t="shared" si="3"/>
        <v>0.24000000000000002</v>
      </c>
      <c r="G13" s="59">
        <f t="shared" si="4"/>
        <v>0.25</v>
      </c>
      <c r="H13" s="59">
        <f t="shared" si="5"/>
        <v>0.26</v>
      </c>
      <c r="I13" s="59">
        <f t="shared" si="6"/>
        <v>0.27</v>
      </c>
      <c r="J13" s="59">
        <f t="shared" si="7"/>
        <v>0.28000000000000003</v>
      </c>
      <c r="K13" s="59">
        <f t="shared" si="8"/>
        <v>0.29000000000000004</v>
      </c>
      <c r="L13" s="59">
        <f t="shared" si="9"/>
        <v>0.30000000000000004</v>
      </c>
      <c r="M13" s="11"/>
      <c r="N13" s="11"/>
      <c r="O13" s="28">
        <f t="shared" si="10"/>
        <v>0.21000000000000002</v>
      </c>
      <c r="P13" s="28">
        <f t="shared" si="11"/>
        <v>0.22000000000000003</v>
      </c>
      <c r="Q13" s="28">
        <f t="shared" si="12"/>
        <v>0.23</v>
      </c>
      <c r="R13" s="28">
        <f t="shared" si="13"/>
        <v>0.24000000000000002</v>
      </c>
      <c r="S13" s="28">
        <f t="shared" si="14"/>
        <v>0.25</v>
      </c>
      <c r="T13" s="28">
        <f t="shared" si="15"/>
        <v>0.26</v>
      </c>
      <c r="U13" s="28">
        <f t="shared" si="16"/>
        <v>0.27</v>
      </c>
      <c r="V13" s="28">
        <f t="shared" si="17"/>
        <v>0.28000000000000003</v>
      </c>
      <c r="W13" s="28">
        <f t="shared" si="18"/>
        <v>0.29000000000000004</v>
      </c>
      <c r="X13" s="28">
        <f t="shared" si="19"/>
        <v>0.30000000000000004</v>
      </c>
      <c r="Y13" s="11"/>
      <c r="Z13" s="11"/>
      <c r="AA13" s="27">
        <f t="shared" si="20"/>
        <v>0.21000000000000002</v>
      </c>
      <c r="AB13" s="27">
        <f t="shared" si="21"/>
        <v>0.22000000000000003</v>
      </c>
      <c r="AC13" s="27">
        <f t="shared" si="22"/>
        <v>0.23</v>
      </c>
      <c r="AD13" s="27">
        <f t="shared" si="23"/>
        <v>0.24000000000000002</v>
      </c>
      <c r="AE13" s="27">
        <f t="shared" si="24"/>
        <v>0.25</v>
      </c>
      <c r="AF13" s="27">
        <f t="shared" si="25"/>
        <v>0.26</v>
      </c>
      <c r="AG13" s="27">
        <f t="shared" si="26"/>
        <v>0.27</v>
      </c>
      <c r="AH13" s="27">
        <f t="shared" si="27"/>
        <v>0.28000000000000003</v>
      </c>
      <c r="AI13" s="27">
        <f t="shared" si="28"/>
        <v>0.29000000000000004</v>
      </c>
      <c r="AJ13" s="27">
        <f t="shared" si="29"/>
        <v>0.30000000000000004</v>
      </c>
      <c r="AK13" s="11"/>
    </row>
    <row r="14" spans="2:41" ht="14.25" customHeight="1">
      <c r="B14" s="11"/>
      <c r="C14" s="59">
        <f t="shared" si="0"/>
        <v>0.11</v>
      </c>
      <c r="D14" s="59">
        <f t="shared" si="1"/>
        <v>0.12000000000000001</v>
      </c>
      <c r="E14" s="59">
        <f t="shared" si="2"/>
        <v>0.13</v>
      </c>
      <c r="F14" s="59">
        <f t="shared" si="3"/>
        <v>0.14000000000000001</v>
      </c>
      <c r="G14" s="59">
        <f t="shared" si="4"/>
        <v>0.15000000000000002</v>
      </c>
      <c r="H14" s="59">
        <f t="shared" si="5"/>
        <v>0.16</v>
      </c>
      <c r="I14" s="59">
        <f t="shared" si="6"/>
        <v>0.17</v>
      </c>
      <c r="J14" s="59">
        <f t="shared" si="7"/>
        <v>0.18</v>
      </c>
      <c r="K14" s="59">
        <f t="shared" si="8"/>
        <v>0.19</v>
      </c>
      <c r="L14" s="59">
        <f t="shared" si="9"/>
        <v>0.2</v>
      </c>
      <c r="M14" s="11"/>
      <c r="N14" s="11"/>
      <c r="O14" s="28">
        <f t="shared" si="10"/>
        <v>0.11</v>
      </c>
      <c r="P14" s="28">
        <f t="shared" si="11"/>
        <v>0.12000000000000001</v>
      </c>
      <c r="Q14" s="28">
        <f t="shared" si="12"/>
        <v>0.13</v>
      </c>
      <c r="R14" s="28">
        <f t="shared" si="13"/>
        <v>0.14000000000000001</v>
      </c>
      <c r="S14" s="28">
        <f t="shared" si="14"/>
        <v>0.15000000000000002</v>
      </c>
      <c r="T14" s="28">
        <f t="shared" si="15"/>
        <v>0.16</v>
      </c>
      <c r="U14" s="28">
        <f t="shared" si="16"/>
        <v>0.17</v>
      </c>
      <c r="V14" s="28">
        <f t="shared" si="17"/>
        <v>0.18</v>
      </c>
      <c r="W14" s="28">
        <f t="shared" si="18"/>
        <v>0.19</v>
      </c>
      <c r="X14" s="28">
        <f t="shared" si="19"/>
        <v>0.2</v>
      </c>
      <c r="Y14" s="11"/>
      <c r="Z14" s="11"/>
      <c r="AA14" s="27">
        <f t="shared" si="20"/>
        <v>0.11</v>
      </c>
      <c r="AB14" s="27">
        <f t="shared" si="21"/>
        <v>0.12000000000000001</v>
      </c>
      <c r="AC14" s="27">
        <f t="shared" si="22"/>
        <v>0.13</v>
      </c>
      <c r="AD14" s="27">
        <f t="shared" si="23"/>
        <v>0.14000000000000001</v>
      </c>
      <c r="AE14" s="27">
        <f t="shared" si="24"/>
        <v>0.15000000000000002</v>
      </c>
      <c r="AF14" s="27">
        <f t="shared" si="25"/>
        <v>0.16</v>
      </c>
      <c r="AG14" s="27">
        <f t="shared" si="26"/>
        <v>0.17</v>
      </c>
      <c r="AH14" s="27">
        <f t="shared" si="27"/>
        <v>0.18</v>
      </c>
      <c r="AI14" s="27">
        <f t="shared" si="28"/>
        <v>0.19</v>
      </c>
      <c r="AJ14" s="27">
        <f t="shared" si="29"/>
        <v>0.2</v>
      </c>
      <c r="AK14" s="11"/>
    </row>
    <row r="15" spans="2:41" ht="14.25" customHeight="1">
      <c r="B15" s="11"/>
      <c r="C15" s="59">
        <v>0.01</v>
      </c>
      <c r="D15" s="59">
        <f t="shared" ref="D15:L15" si="30">C15+1%</f>
        <v>0.02</v>
      </c>
      <c r="E15" s="59">
        <f t="shared" si="30"/>
        <v>0.03</v>
      </c>
      <c r="F15" s="59">
        <f t="shared" si="30"/>
        <v>0.04</v>
      </c>
      <c r="G15" s="59">
        <f t="shared" si="30"/>
        <v>0.05</v>
      </c>
      <c r="H15" s="59">
        <f t="shared" si="30"/>
        <v>6.0000000000000005E-2</v>
      </c>
      <c r="I15" s="59">
        <f t="shared" si="30"/>
        <v>7.0000000000000007E-2</v>
      </c>
      <c r="J15" s="59">
        <f t="shared" si="30"/>
        <v>0.08</v>
      </c>
      <c r="K15" s="59">
        <f t="shared" si="30"/>
        <v>0.09</v>
      </c>
      <c r="L15" s="59">
        <f t="shared" si="30"/>
        <v>9.9999999999999992E-2</v>
      </c>
      <c r="M15" s="11"/>
      <c r="N15" s="11"/>
      <c r="O15" s="28">
        <v>0.01</v>
      </c>
      <c r="P15" s="28">
        <f t="shared" ref="P15:X15" si="31">O15+1%</f>
        <v>0.02</v>
      </c>
      <c r="Q15" s="28">
        <f t="shared" si="31"/>
        <v>0.03</v>
      </c>
      <c r="R15" s="28">
        <f t="shared" si="31"/>
        <v>0.04</v>
      </c>
      <c r="S15" s="28">
        <f t="shared" si="31"/>
        <v>0.05</v>
      </c>
      <c r="T15" s="28">
        <f t="shared" si="31"/>
        <v>6.0000000000000005E-2</v>
      </c>
      <c r="U15" s="28">
        <f t="shared" si="31"/>
        <v>7.0000000000000007E-2</v>
      </c>
      <c r="V15" s="28">
        <f t="shared" si="31"/>
        <v>0.08</v>
      </c>
      <c r="W15" s="28">
        <f t="shared" si="31"/>
        <v>0.09</v>
      </c>
      <c r="X15" s="28">
        <f t="shared" si="31"/>
        <v>9.9999999999999992E-2</v>
      </c>
      <c r="Y15" s="11"/>
      <c r="Z15" s="11"/>
      <c r="AA15" s="27">
        <v>0.01</v>
      </c>
      <c r="AB15" s="27">
        <f t="shared" ref="AB15:AJ15" si="32">AA15+1%</f>
        <v>0.02</v>
      </c>
      <c r="AC15" s="27">
        <f t="shared" si="32"/>
        <v>0.03</v>
      </c>
      <c r="AD15" s="27">
        <f t="shared" si="32"/>
        <v>0.04</v>
      </c>
      <c r="AE15" s="27">
        <f t="shared" si="32"/>
        <v>0.05</v>
      </c>
      <c r="AF15" s="27">
        <f t="shared" si="32"/>
        <v>6.0000000000000005E-2</v>
      </c>
      <c r="AG15" s="27">
        <f t="shared" si="32"/>
        <v>7.0000000000000007E-2</v>
      </c>
      <c r="AH15" s="27">
        <f t="shared" si="32"/>
        <v>0.08</v>
      </c>
      <c r="AI15" s="27">
        <f t="shared" si="32"/>
        <v>0.09</v>
      </c>
      <c r="AJ15" s="27">
        <f t="shared" si="32"/>
        <v>9.9999999999999992E-2</v>
      </c>
      <c r="AK15" s="11"/>
    </row>
    <row r="16" spans="2:41" ht="2.25" customHeight="1">
      <c r="C16" s="11"/>
      <c r="D16" s="11"/>
      <c r="E16" s="11"/>
      <c r="F16" s="11"/>
      <c r="G16" s="11"/>
      <c r="H16" s="11"/>
      <c r="I16" s="11"/>
      <c r="J16" s="11"/>
      <c r="K16" s="11"/>
      <c r="L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3:37" ht="26.25">
      <c r="C17" s="80">
        <v>0.52</v>
      </c>
      <c r="D17" s="80"/>
      <c r="E17" s="80"/>
      <c r="F17" s="80"/>
      <c r="G17" s="80"/>
      <c r="H17" s="80"/>
      <c r="I17" s="80"/>
      <c r="J17" s="80"/>
      <c r="K17" s="80"/>
      <c r="L17" s="80"/>
      <c r="N17" s="11"/>
      <c r="O17" s="81">
        <f>AO7</f>
        <v>0.25</v>
      </c>
      <c r="P17" s="81"/>
      <c r="Q17" s="81"/>
      <c r="R17" s="81"/>
      <c r="S17" s="81"/>
      <c r="T17" s="81"/>
      <c r="U17" s="81"/>
      <c r="V17" s="81"/>
      <c r="W17" s="81"/>
      <c r="X17" s="81"/>
      <c r="Y17" s="11"/>
      <c r="Z17" s="11"/>
      <c r="AA17" s="82">
        <f>AO8</f>
        <v>0.75</v>
      </c>
      <c r="AB17" s="82"/>
      <c r="AC17" s="82"/>
      <c r="AD17" s="82"/>
      <c r="AE17" s="82"/>
      <c r="AF17" s="82"/>
      <c r="AG17" s="82"/>
      <c r="AH17" s="82"/>
      <c r="AI17" s="82"/>
      <c r="AJ17" s="82"/>
      <c r="AK17" s="11"/>
    </row>
    <row r="18" spans="3:37" ht="6.75" customHeight="1"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3:37" ht="24" customHeight="1"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pans="3:37" ht="3" customHeight="1"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</row>
    <row r="21" spans="3:37" hidden="1"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</row>
    <row r="22" spans="3:37" ht="3.75" hidden="1" customHeight="1"/>
    <row r="23" spans="3:37" hidden="1">
      <c r="C23" s="9"/>
    </row>
    <row r="24" spans="3:37" ht="6.75" hidden="1" customHeight="1"/>
  </sheetData>
  <mergeCells count="8">
    <mergeCell ref="C2:AJ2"/>
    <mergeCell ref="C21:AJ21"/>
    <mergeCell ref="C17:L17"/>
    <mergeCell ref="O17:X17"/>
    <mergeCell ref="AA17:AJ17"/>
    <mergeCell ref="C4:L4"/>
    <mergeCell ref="O4:X4"/>
    <mergeCell ref="AA4:AJ4"/>
  </mergeCells>
  <conditionalFormatting sqref="C6:L15">
    <cfRule type="expression" dxfId="2" priority="3">
      <formula>C6&lt;=$C$17</formula>
    </cfRule>
  </conditionalFormatting>
  <conditionalFormatting sqref="O6:X15">
    <cfRule type="expression" dxfId="1" priority="2">
      <formula>O6&lt;=$O$17</formula>
    </cfRule>
  </conditionalFormatting>
  <conditionalFormatting sqref="AA6:AJ15">
    <cfRule type="expression" dxfId="0" priority="1">
      <formula>AA6&lt;=$AA$17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Tableau</vt:lpstr>
      <vt:lpstr>Bar Charts</vt:lpstr>
      <vt:lpstr>StackedBar charts</vt:lpstr>
      <vt:lpstr>Trends</vt:lpstr>
      <vt:lpstr>Trends 2</vt:lpstr>
      <vt:lpstr>Sector</vt:lpstr>
      <vt:lpstr>Blocs 100</vt:lpstr>
      <vt:lpstr>Tableau!Print_Area</vt:lpstr>
      <vt:lpstr>Region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CHE-CP AoR Team</dc:creator>
  <cp:lastModifiedBy>Administrator</cp:lastModifiedBy>
  <dcterms:created xsi:type="dcterms:W3CDTF">2013-04-25T13:31:39Z</dcterms:created>
  <dcterms:modified xsi:type="dcterms:W3CDTF">2020-01-31T13:01:15Z</dcterms:modified>
</cp:coreProperties>
</file>